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JAP\Desktop\"/>
    </mc:Choice>
  </mc:AlternateContent>
  <bookViews>
    <workbookView xWindow="10530" yWindow="150" windowWidth="12945" windowHeight="12270"/>
  </bookViews>
  <sheets>
    <sheet name="Einkommenserh." sheetId="1" r:id="rId1"/>
    <sheet name="FB" sheetId="3" r:id="rId2"/>
    <sheet name="SozSt" sheetId="6" r:id="rId3"/>
    <sheet name="TK" sheetId="9" r:id="rId4"/>
  </sheets>
  <definedNames>
    <definedName name="Alter">FB!$B$4:$B$7</definedName>
    <definedName name="Alter_TK">TK!$A$2:$E$2</definedName>
    <definedName name="Anzahl">FB!$B$9:$B$14</definedName>
    <definedName name="Einkommen">SozSt!$B$1:$B$11</definedName>
    <definedName name="Kindergeld">FB!$C$4:$C$7</definedName>
    <definedName name="Personen">SozSt!$A$1:$A$14</definedName>
    <definedName name="Staffelung">FB!$C$9:$C$14</definedName>
  </definedNames>
  <calcPr calcId="162913"/>
</workbook>
</file>

<file path=xl/calcChain.xml><?xml version="1.0" encoding="utf-8"?>
<calcChain xmlns="http://schemas.openxmlformats.org/spreadsheetml/2006/main">
  <c r="A46" i="9" l="1"/>
  <c r="B14" i="6" l="1"/>
  <c r="B13" i="6"/>
  <c r="B12" i="6"/>
  <c r="B7" i="6"/>
  <c r="B6" i="6"/>
  <c r="B5" i="6"/>
  <c r="B84" i="1" l="1"/>
  <c r="B86" i="1"/>
  <c r="B10" i="1" l="1"/>
  <c r="A47" i="9" l="1"/>
  <c r="D28" i="1" l="1"/>
  <c r="H17" i="3" l="1"/>
  <c r="H18" i="3" s="1"/>
  <c r="G17" i="3"/>
  <c r="G18" i="3" s="1"/>
  <c r="F17" i="3"/>
  <c r="C17" i="3"/>
  <c r="F18" i="3" l="1"/>
  <c r="B83" i="1" l="1"/>
  <c r="A48" i="9"/>
  <c r="B89" i="1" l="1"/>
  <c r="D93" i="1" s="1"/>
  <c r="A53" i="9"/>
  <c r="B17" i="6"/>
  <c r="E17" i="3" l="1"/>
  <c r="D17" i="3"/>
  <c r="B17" i="3"/>
  <c r="E18" i="3" l="1"/>
  <c r="D18" i="3"/>
  <c r="I17" i="3"/>
  <c r="B18" i="6"/>
  <c r="B19" i="6" s="1"/>
  <c r="B20" i="6" s="1"/>
  <c r="B18" i="3"/>
  <c r="F19" i="3" l="1"/>
  <c r="F20" i="3" s="1"/>
  <c r="G19" i="3"/>
  <c r="G20" i="3" s="1"/>
  <c r="H19" i="3"/>
  <c r="H20" i="3" s="1"/>
  <c r="C18" i="3"/>
  <c r="I18" i="3" s="1"/>
  <c r="D19" i="3" l="1"/>
  <c r="D20" i="3" s="1"/>
  <c r="E19" i="3"/>
  <c r="E20" i="3" s="1"/>
  <c r="B19" i="3"/>
  <c r="C19" i="3"/>
  <c r="B20" i="3" l="1"/>
  <c r="I19" i="3"/>
  <c r="C20" i="3"/>
  <c r="I20" i="3" l="1"/>
  <c r="B26" i="1" l="1"/>
  <c r="B28" i="1" s="1"/>
  <c r="B30" i="1" s="1"/>
  <c r="B22" i="6" s="1"/>
  <c r="B24" i="6"/>
  <c r="B34" i="1" l="1"/>
  <c r="B93" i="1" s="1"/>
  <c r="D94" i="1" s="1"/>
  <c r="B25" i="6"/>
  <c r="D34" i="1" s="1"/>
  <c r="F93" i="1" s="1"/>
  <c r="D95" i="1" l="1"/>
</calcChain>
</file>

<file path=xl/comments1.xml><?xml version="1.0" encoding="utf-8"?>
<comments xmlns="http://schemas.openxmlformats.org/spreadsheetml/2006/main">
  <authors>
    <author>Geppert Bianca</author>
  </authors>
  <commentList>
    <comment ref="B26" authorId="0" shapeId="0">
      <text>
        <r>
          <rPr>
            <b/>
            <sz val="9"/>
            <color indexed="81"/>
            <rFont val="Tahoma"/>
            <family val="2"/>
          </rPr>
          <t>Geppert Bianca:</t>
        </r>
        <r>
          <rPr>
            <sz val="9"/>
            <color indexed="81"/>
            <rFont val="Tahoma"/>
            <family val="2"/>
          </rPr>
          <t xml:space="preserve">
Es kann vorkommen, dass dieser Betrag nicht mit dem Nachweis übereinstimmt.
Sollte dem so sein, ist IMMER der automatisch berechnete Betrag zu akzeptieren.</t>
        </r>
      </text>
    </comment>
  </commentList>
</comments>
</file>

<file path=xl/comments2.xml><?xml version="1.0" encoding="utf-8"?>
<comments xmlns="http://schemas.openxmlformats.org/spreadsheetml/2006/main">
  <authors>
    <author>WILL</author>
  </authors>
  <commentList>
    <comment ref="B19" authorId="0" shapeId="0">
      <text>
        <r>
          <rPr>
            <b/>
            <sz val="9"/>
            <color indexed="81"/>
            <rFont val="Tahoma"/>
            <family val="2"/>
          </rPr>
          <t>WILL:</t>
        </r>
        <r>
          <rPr>
            <sz val="9"/>
            <color indexed="81"/>
            <rFont val="Tahoma"/>
            <family val="2"/>
          </rPr>
          <t xml:space="preserve">
Für Ermittlung der Förderstufe</t>
        </r>
      </text>
    </comment>
  </commentList>
</comments>
</file>

<file path=xl/sharedStrings.xml><?xml version="1.0" encoding="utf-8"?>
<sst xmlns="http://schemas.openxmlformats.org/spreadsheetml/2006/main" count="121" uniqueCount="109">
  <si>
    <t>Betrag</t>
  </si>
  <si>
    <t>Nachweis</t>
  </si>
  <si>
    <t>Lohnzettel der letzten 3 Monate</t>
  </si>
  <si>
    <t>Einnahmen aus Vermietung und Verpachtung</t>
  </si>
  <si>
    <t>Sonstige Einnahmen (zB: Forst- und Landwirtschaft, Entschädigungen etc.)</t>
  </si>
  <si>
    <t>Unterhalt</t>
  </si>
  <si>
    <t>Bescheid</t>
  </si>
  <si>
    <t>Kontoauszug</t>
  </si>
  <si>
    <t>Bescheid / Kontoauszug</t>
  </si>
  <si>
    <t xml:space="preserve">Kinderbetreuungsgeld </t>
  </si>
  <si>
    <t xml:space="preserve">Pflegegeld </t>
  </si>
  <si>
    <t xml:space="preserve">Krankengeld </t>
  </si>
  <si>
    <t xml:space="preserve">Familienzuschuss </t>
  </si>
  <si>
    <t>Alter des Kindes</t>
  </si>
  <si>
    <t>Betrag pro Monat</t>
  </si>
  <si>
    <t>ab Geburt</t>
  </si>
  <si>
    <t>ab 3 Jahren</t>
  </si>
  <si>
    <t>ab 10 Jahren</t>
  </si>
  <si>
    <t>ab 19 Jahren</t>
  </si>
  <si>
    <r>
      <t xml:space="preserve">Der monatliche Gesamtbetrag an Familienbeihilfe erhöht sich durch die </t>
    </r>
    <r>
      <rPr>
        <b/>
        <sz val="9.1"/>
        <color rgb="FF000000"/>
        <rFont val="Calibri"/>
        <family val="2"/>
        <scheme val="minor"/>
      </rPr>
      <t>Geschwisterstaffelung</t>
    </r>
    <r>
      <rPr>
        <sz val="9.1"/>
        <color rgb="FF000000"/>
        <rFont val="Calibri"/>
        <family val="2"/>
        <scheme val="minor"/>
      </rPr>
      <t xml:space="preserve"> für jedes Kind, wenn sie:</t>
    </r>
  </si>
  <si>
    <t>Summe des Haushaltseinkommens pro Person</t>
  </si>
  <si>
    <t>Summe des Haushaltseinkommens gesamt</t>
  </si>
  <si>
    <t>Stufe</t>
  </si>
  <si>
    <t>1. Persönliche Daten</t>
  </si>
  <si>
    <t>Vor- und Zuname der/des 1. Erziehungsberechtigten im gemeinsamen Haushalt lebend</t>
  </si>
  <si>
    <t>Mitteilung</t>
  </si>
  <si>
    <t>aktueller Elternbeitrag für angeführtes Kind</t>
  </si>
  <si>
    <t>Kinder</t>
  </si>
  <si>
    <t>für drei Kinder</t>
  </si>
  <si>
    <t>Summe</t>
  </si>
  <si>
    <t>für zwei Kinder</t>
  </si>
  <si>
    <t>Kind(er)</t>
  </si>
  <si>
    <t>gem. Alter</t>
  </si>
  <si>
    <t>gem. Anzahl</t>
  </si>
  <si>
    <t>Ergebnis</t>
  </si>
  <si>
    <t>Erwachsene</t>
  </si>
  <si>
    <t>Index</t>
  </si>
  <si>
    <t>Einkommen</t>
  </si>
  <si>
    <t>Tarif</t>
  </si>
  <si>
    <t>Zelle</t>
  </si>
  <si>
    <t>kein Anspruch</t>
  </si>
  <si>
    <r>
      <rPr>
        <b/>
        <u/>
        <sz val="9"/>
        <color rgb="FFFF0000"/>
        <rFont val="Calibri"/>
        <family val="2"/>
        <scheme val="minor"/>
      </rPr>
      <t>HINWEIS:</t>
    </r>
    <r>
      <rPr>
        <sz val="8"/>
        <rFont val="Calibri"/>
        <family val="2"/>
        <scheme val="minor"/>
      </rPr>
      <t xml:space="preserve"> Einkommen erwachsener Kinder oder andere Verwandter im selben Haushalt lebend werden NICHT berücksichtigt. </t>
    </r>
  </si>
  <si>
    <t>Berechnung der Mindereinnahmen (Rückvergütung durch das Land Vorarlberg)</t>
  </si>
  <si>
    <r>
      <t xml:space="preserve">Betreuungsausmaß pro Woche </t>
    </r>
    <r>
      <rPr>
        <sz val="9"/>
        <color theme="1"/>
        <rFont val="Calibri"/>
        <family val="2"/>
        <scheme val="minor"/>
      </rPr>
      <t>(Angabe in Stunden)</t>
    </r>
  </si>
  <si>
    <t>Alter Kind</t>
  </si>
  <si>
    <t>Betreuungsausmaß</t>
  </si>
  <si>
    <t>Rückvergütung Land</t>
  </si>
  <si>
    <t>aktueller Elternbeitrag pro Monat</t>
  </si>
  <si>
    <t>Mindestbeitrag</t>
  </si>
  <si>
    <r>
      <t xml:space="preserve">Anzahl der Geschwister </t>
    </r>
    <r>
      <rPr>
        <sz val="8"/>
        <color theme="1"/>
        <rFont val="Calibri"/>
        <family val="2"/>
        <scheme val="minor"/>
      </rPr>
      <t>(wird automatisch eingetragen)</t>
    </r>
  </si>
  <si>
    <t>Bescheid, Mitteilung</t>
  </si>
  <si>
    <r>
      <t>Familienbeihilfe</t>
    </r>
    <r>
      <rPr>
        <sz val="8"/>
        <color theme="1"/>
        <rFont val="Calibri"/>
        <family val="2"/>
        <scheme val="minor"/>
      </rPr>
      <t xml:space="preserve"> (wird automatisch eingetragen)</t>
    </r>
    <r>
      <rPr>
        <sz val="8"/>
        <color rgb="FFFF0000"/>
        <rFont val="Calibri"/>
        <family val="2"/>
        <scheme val="minor"/>
      </rPr>
      <t xml:space="preserve"> </t>
    </r>
  </si>
  <si>
    <t>TK (Tarifkorridor)</t>
  </si>
  <si>
    <t>Vor- und Zuname der/des 2. Erziehungsberechtigten bzw. PartnerIn im gemeinsamen Haushalt lebend</t>
  </si>
  <si>
    <t>2. Einkommen der Erziehungsberechtigten bzw. PartnerIn im selben Haushalt lebend</t>
  </si>
  <si>
    <t>1. Erziehungs-berechtigteR</t>
  </si>
  <si>
    <t>2. Erziehungs-berechtigteR bzw. PartnerIn</t>
  </si>
  <si>
    <t>selbständige Erwerbstätigkeit oder LandwirtIn</t>
  </si>
  <si>
    <t>diverse Pensionen (zB.: Waisen- und Witwen- /Witwerpension)</t>
  </si>
  <si>
    <t>4. Datenschutz:</t>
  </si>
  <si>
    <t>(für die Richtigkeit der eigenen Angaben sowie für die Einsicht und Prüfung des Einkommens)</t>
  </si>
  <si>
    <t>für vier Kinder</t>
  </si>
  <si>
    <t>für fünf Kinder</t>
  </si>
  <si>
    <t>für sechs Kinder</t>
  </si>
  <si>
    <t>für sieben Kinder</t>
  </si>
  <si>
    <r>
      <t xml:space="preserve">Unselbständige Erwerbstätigkeit: </t>
    </r>
    <r>
      <rPr>
        <sz val="8"/>
        <color theme="1"/>
        <rFont val="Calibri"/>
        <family val="2"/>
        <scheme val="minor"/>
      </rPr>
      <t>Durchschnittliches Nettoeinkommen (inkl. Sonderzahlungen)</t>
    </r>
  </si>
  <si>
    <r>
      <t xml:space="preserve">Alter der Geschwister </t>
    </r>
    <r>
      <rPr>
        <sz val="8"/>
        <color theme="1"/>
        <rFont val="Calibri"/>
        <family val="2"/>
        <scheme val="minor"/>
      </rPr>
      <t>(welche Familienbeihilfe beziehen)</t>
    </r>
  </si>
  <si>
    <t>Notstandshilfe/Arbeitslosengeld/Deckung d. Lebensunterhalts (jeweils AMS-Bezug)</t>
  </si>
  <si>
    <t>HINWEISE:</t>
  </si>
  <si>
    <t xml:space="preserve">2. Die Unterlagen zur Einkommenserhebung inkl. Nachweise müssen für die Dauer von sieben Jahren aufbewahrt werden. </t>
  </si>
  <si>
    <t>abzgl. zu leistende Unterhaltszahlungen</t>
  </si>
  <si>
    <t>Keine</t>
  </si>
  <si>
    <t>Wöchentliche
Betreuung bis h</t>
  </si>
  <si>
    <r>
      <rPr>
        <b/>
        <u/>
        <sz val="9"/>
        <color theme="1"/>
        <rFont val="Calibri"/>
        <family val="2"/>
        <scheme val="minor"/>
      </rPr>
      <t>Hinweis:</t>
    </r>
    <r>
      <rPr>
        <b/>
        <sz val="9"/>
        <color theme="1"/>
        <rFont val="Calibri"/>
        <family val="2"/>
        <scheme val="minor"/>
      </rPr>
      <t xml:space="preserve"> </t>
    </r>
    <r>
      <rPr>
        <sz val="9"/>
        <color theme="1"/>
        <rFont val="Calibri"/>
        <family val="2"/>
        <scheme val="minor"/>
      </rPr>
      <t>Bitte beachten Sie die Datenschutzrechtlichen Informationen.</t>
    </r>
  </si>
  <si>
    <t>4. Bitte beachten Sie die Datenschutzrechtlichen Informationen.</t>
  </si>
  <si>
    <t>Vor- und Zuname des Kindes</t>
  </si>
  <si>
    <r>
      <t xml:space="preserve">Alter des Kindes </t>
    </r>
    <r>
      <rPr>
        <sz val="9"/>
        <color rgb="FFFF0000"/>
        <rFont val="Calibri"/>
        <family val="2"/>
        <scheme val="minor"/>
      </rPr>
      <t>(lt. Stichtag 31.8.)</t>
    </r>
  </si>
  <si>
    <r>
      <t xml:space="preserve">     </t>
    </r>
    <r>
      <rPr>
        <b/>
        <sz val="10"/>
        <color theme="1"/>
        <rFont val="Calibri"/>
        <family val="2"/>
        <scheme val="minor"/>
      </rPr>
      <t xml:space="preserve"> Beziehen Sie </t>
    </r>
    <r>
      <rPr>
        <b/>
        <u/>
        <sz val="10"/>
        <color theme="1"/>
        <rFont val="Calibri"/>
        <family val="2"/>
        <scheme val="minor"/>
      </rPr>
      <t>Sozialhilfe</t>
    </r>
    <r>
      <rPr>
        <b/>
        <sz val="10"/>
        <color theme="1"/>
        <rFont val="Calibri"/>
        <family val="2"/>
        <scheme val="minor"/>
      </rPr>
      <t xml:space="preserve">   oder   </t>
    </r>
    <r>
      <rPr>
        <b/>
        <u/>
        <sz val="10"/>
        <color theme="1"/>
        <rFont val="Calibri"/>
        <family val="2"/>
        <scheme val="minor"/>
      </rPr>
      <t>Wohnbeihilfe?</t>
    </r>
    <r>
      <rPr>
        <b/>
        <sz val="10"/>
        <color theme="1"/>
        <rFont val="Calibri"/>
        <family val="2"/>
        <scheme val="minor"/>
      </rPr>
      <t xml:space="preserve">     
D</t>
    </r>
    <r>
      <rPr>
        <b/>
        <sz val="9"/>
        <color theme="1"/>
        <rFont val="Calibri"/>
        <family val="2"/>
        <scheme val="minor"/>
      </rPr>
      <t>ann geben Sie NUR diesen Betrag an. Das unten stehende Einkommen ist NICHT mehr bekannt zu geben.</t>
    </r>
  </si>
  <si>
    <t>Einkommenssteuerbescheid des Vorjahres</t>
  </si>
  <si>
    <t>Ich stimme hiermit zu, dass meine persönlichen Daten (Name, Adresse und Einkommen) zum Zweck der Berechnung des Elternbeitrages gespeichert, bearbeitet und an das Land Vorarlberg (Amt der Vorarlberger Landesregierung, Abt. IIa, Fachbereich Elementarpädagogik) weitergegeben werden. Diese Zustimmung kann ich jederzeit für die Zukunft mittels Brief an die Betreuungseinrichtung widerrufen.</t>
  </si>
  <si>
    <t>Folgender Abschnitt wird von der Betreuungseinrichtung ausgefüllt und weiterverwendet</t>
  </si>
  <si>
    <t>Liebe Kinderspielgruppe,</t>
  </si>
  <si>
    <t xml:space="preserve">1. Die Rückvergütung des Landes kann maximal bis zu den Obergrenze gemäß Anlage 2 der geltenden Richtlinie (abhängig vom Alter und den Betreuungsstunden) gewährt werden. </t>
  </si>
  <si>
    <t xml:space="preserve">3. Der Träger der Kinderspielgruppe ist verpflichtet, den Organen des Landes Überprüfungen des Förderungsvorhabens durch Einsicht in die betreffenden Unterlagen und durch Besichtigungen an Ort und Stelle zu gestatten und die erforderlichen Auskünfte zu erteilen. Weiters gelten die unterschriebenen Förderbedingungen des Landes sowie die aktuelle Richtlinie der Vorarlberger Landesregierung zur sozialen Staffelung der Betreuungstarife in Kinderbildungs- und -betreuungseinrichtungen und bei Tageseltern inkl. Anlagen.
</t>
  </si>
  <si>
    <t>Obergrenze gemäß Anlage 2 der geltenden Richtlinie</t>
  </si>
  <si>
    <t>(0, 1, 2, 3, 4 oder 5)</t>
  </si>
  <si>
    <r>
      <t xml:space="preserve">aufgrund der Gewährung der sozialen Staffelung (Ermäßigung der Elternbeiträge) ergeben sich Mindereinnahmen für Ihre Einrichtung, welche das Land Vorarlberg bis zu einer definierten Obergrenze tragen wird. Um diese Mindereinnahmen zu erhalten, müssen wir Sie bitten unten das </t>
    </r>
    <r>
      <rPr>
        <u/>
        <sz val="11"/>
        <color theme="1"/>
        <rFont val="Calibri"/>
        <family val="2"/>
        <scheme val="minor"/>
      </rPr>
      <t>Betr</t>
    </r>
    <r>
      <rPr>
        <i/>
        <u/>
        <sz val="11"/>
        <color theme="1"/>
        <rFont val="Calibri"/>
        <family val="2"/>
        <scheme val="minor"/>
      </rPr>
      <t>euungsausmaß pro Woche</t>
    </r>
    <r>
      <rPr>
        <i/>
        <sz val="11"/>
        <color theme="1"/>
        <rFont val="Calibri"/>
        <family val="2"/>
        <scheme val="minor"/>
      </rPr>
      <t xml:space="preserve"> </t>
    </r>
    <r>
      <rPr>
        <sz val="11"/>
        <color theme="1"/>
        <rFont val="Calibri"/>
        <family val="2"/>
        <scheme val="minor"/>
      </rPr>
      <t xml:space="preserve">und den </t>
    </r>
    <r>
      <rPr>
        <i/>
        <u/>
        <sz val="11"/>
        <color theme="1"/>
        <rFont val="Calibri"/>
        <family val="2"/>
        <scheme val="minor"/>
      </rPr>
      <t xml:space="preserve">aktuellen Elternbeitrag pro Monat </t>
    </r>
    <r>
      <rPr>
        <sz val="11"/>
        <color theme="1"/>
        <rFont val="Calibri"/>
        <family val="2"/>
        <scheme val="minor"/>
      </rPr>
      <t>anzugeben. Im grün hinterlegten Feld wird dann die maximale Rückvergütung des Landes berechnet. Bitte übernehmen Sie diese Daten in das Rückvergütungsformular, welches regelmäßig dem Amt der Vorarlberger Landesregierung (Abt. IIa, Fachbereich Elementarpädagogik) übermittelt werden kann.</t>
    </r>
  </si>
  <si>
    <t>3. Ermäßigung des Elterntarifs</t>
  </si>
  <si>
    <t>Aufgrund des ermittelten Haushaltseinkommens ergibt sich für Ihr oben angeführtes Kind ein ermäßigter Elterntarif (soziale Staffelung) der Stufe</t>
  </si>
  <si>
    <t>Mitteilung/Kontoauszug</t>
  </si>
  <si>
    <t>Mindestbeitrag 5-Jährige</t>
  </si>
  <si>
    <r>
      <t xml:space="preserve">Betreuungsausmaß pro Woche </t>
    </r>
    <r>
      <rPr>
        <sz val="9"/>
        <color rgb="FFFF0000"/>
        <rFont val="Calibri"/>
        <family val="2"/>
        <scheme val="minor"/>
      </rPr>
      <t>(Angabe in Stunden gerundet)</t>
    </r>
  </si>
  <si>
    <t>abzgl. Ermäßigung des Elternbeitrags</t>
  </si>
  <si>
    <t>Einkommenserhebung zur sozialen Staffelung der Elterntarife in Kinderspielgruppen 2024/25</t>
  </si>
  <si>
    <r>
      <t xml:space="preserve">Die Familienbeihilfe (FB) beträgt ab </t>
    </r>
    <r>
      <rPr>
        <b/>
        <sz val="11"/>
        <color rgb="FF000000"/>
        <rFont val="Calibri"/>
        <family val="2"/>
        <scheme val="minor"/>
      </rPr>
      <t>Jänner 2024 pro Kind und Monat:</t>
    </r>
  </si>
  <si>
    <t>Für zwei Kinder gewährt wird, um 8,20 Euro für jedes Kind</t>
  </si>
  <si>
    <t>Für drei Kinder gewährt wird, um 20,20 Euro für jedes Kind</t>
  </si>
  <si>
    <t>Für vier Kinder gewährt wird, um 30,70 Euro für jedes Kind</t>
  </si>
  <si>
    <t>Für fünf Kinder gewährt wird, um 37,20 Euro für jedes Kind</t>
  </si>
  <si>
    <t>Für sechs Kinder gewährt wird, um 41,50 Euro für jedes Kind</t>
  </si>
  <si>
    <t>Für sieben und mehr Kinder gewährt wird, um 60,30 Euro für jedes Kind</t>
  </si>
  <si>
    <t>Name 1. ErziehungsberechtigteR</t>
  </si>
  <si>
    <t>Name 2. ErziehungsberechtigteR bzw. PartnerIn</t>
  </si>
  <si>
    <t>Bitte ankreuzen!</t>
  </si>
  <si>
    <t>x</t>
  </si>
  <si>
    <t>Es wird die Richtigkeit der Angaben bestätigt:</t>
  </si>
  <si>
    <t>Datum und Name oder  Unterschrift der/des Erziehungsberechtigten</t>
  </si>
  <si>
    <t>Datum und Name oder Unterschrift für die Kinderspielgruppe</t>
  </si>
  <si>
    <r>
      <rPr>
        <b/>
        <u/>
        <sz val="9"/>
        <color rgb="FFFF0000"/>
        <rFont val="Calibri"/>
        <family val="2"/>
        <scheme val="minor"/>
      </rPr>
      <t>HINWEIS:</t>
    </r>
    <r>
      <rPr>
        <sz val="9"/>
        <color theme="1"/>
        <rFont val="Calibri"/>
        <family val="2"/>
        <scheme val="minor"/>
      </rPr>
      <t xml:space="preserve"> </t>
    </r>
    <r>
      <rPr>
        <sz val="8"/>
        <color theme="1"/>
        <rFont val="Calibri"/>
        <family val="2"/>
        <scheme val="minor"/>
      </rPr>
      <t>Die errechnete Ermäßigung Ihres Elterntarifs gilt für die Dauer des Betreuungsjahres. Sollte Ihr Kind während des laufenden Jahres in die Einrichtung eingetreten sein, so gilt die Ermäßigung ab Antragstellung.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</si>
</sst>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43" formatCode="_-* #,##0.00_-;\-* #,##0.00_-;_-* &quot;-&quot;??_-;_-@_-"/>
    <numFmt numFmtId="164" formatCode="_-[$€-C07]\ * #,##0.00_-;\-[$€-C07]\ * #,##0.00_-;_-[$€-C07]\ * &quot;-&quot;??_-;_-@_-"/>
    <numFmt numFmtId="165" formatCode="0.0&quot; Stunden&quot;"/>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rgb="FFFF0000"/>
      <name val="Calibri"/>
      <family val="2"/>
      <scheme val="minor"/>
    </font>
    <font>
      <b/>
      <i/>
      <sz val="11"/>
      <color theme="1"/>
      <name val="Calibri"/>
      <family val="2"/>
      <scheme val="minor"/>
    </font>
    <font>
      <sz val="9.1"/>
      <color rgb="FF000000"/>
      <name val="Calibri"/>
      <family val="2"/>
      <scheme val="minor"/>
    </font>
    <font>
      <b/>
      <sz val="9.1"/>
      <color rgb="FF000000"/>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9"/>
      <color rgb="FFFF0000"/>
      <name val="Calibri"/>
      <family val="2"/>
      <scheme val="minor"/>
    </font>
    <font>
      <b/>
      <sz val="11"/>
      <color rgb="FFFF0000"/>
      <name val="Calibri"/>
      <family val="2"/>
      <scheme val="minor"/>
    </font>
    <font>
      <b/>
      <u/>
      <sz val="9"/>
      <color rgb="FFFF0000"/>
      <name val="Calibri"/>
      <family val="2"/>
      <scheme val="minor"/>
    </font>
    <font>
      <b/>
      <sz val="10"/>
      <color theme="1"/>
      <name val="Calibri"/>
      <family val="2"/>
      <scheme val="minor"/>
    </font>
    <font>
      <b/>
      <sz val="22"/>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b/>
      <sz val="9"/>
      <color theme="1"/>
      <name val="Calibri"/>
      <family val="2"/>
      <scheme val="minor"/>
    </font>
    <font>
      <sz val="8"/>
      <color theme="1"/>
      <name val="Calibri"/>
      <family val="2"/>
      <scheme val="minor"/>
    </font>
    <font>
      <b/>
      <sz val="11"/>
      <color rgb="FF000000"/>
      <name val="Calibri"/>
      <family val="2"/>
      <charset val="1"/>
    </font>
    <font>
      <b/>
      <u/>
      <sz val="10"/>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b/>
      <sz val="13"/>
      <color rgb="FFFF0000"/>
      <name val="Calibri"/>
      <family val="2"/>
      <scheme val="minor"/>
    </font>
    <font>
      <i/>
      <sz val="9"/>
      <color theme="1"/>
      <name val="Calibri"/>
      <family val="2"/>
      <scheme val="minor"/>
    </font>
    <font>
      <b/>
      <sz val="18"/>
      <color theme="1"/>
      <name val="Calibri"/>
      <family val="2"/>
      <scheme val="minor"/>
    </font>
    <font>
      <b/>
      <u/>
      <sz val="9"/>
      <color theme="1"/>
      <name val="Calibri"/>
      <family val="2"/>
      <scheme val="minor"/>
    </font>
    <font>
      <sz val="11"/>
      <name val="Calibri"/>
      <family val="2"/>
      <scheme val="minor"/>
    </font>
    <font>
      <sz val="11"/>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FBFBF"/>
        <bgColor rgb="FFC3D69B"/>
      </patternFill>
    </fill>
    <fill>
      <patternFill patternType="solid">
        <fgColor rgb="FFC3D69B"/>
        <bgColor rgb="FFD7E4BD"/>
      </patternFill>
    </fill>
    <fill>
      <patternFill patternType="solid">
        <fgColor theme="7" tint="0.59999389629810485"/>
        <bgColor indexed="64"/>
      </patternFill>
    </fill>
    <fill>
      <patternFill patternType="solid">
        <fgColor theme="0" tint="-0.249977111117893"/>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B3B9AC"/>
      </left>
      <right style="medium">
        <color rgb="FFB3B9AC"/>
      </right>
      <top style="medium">
        <color rgb="FFB3B9AC"/>
      </top>
      <bottom style="medium">
        <color rgb="FFB3B9AC"/>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rgb="FFB3B9AC"/>
      </left>
      <right/>
      <top style="medium">
        <color rgb="FFB3B9AC"/>
      </top>
      <bottom style="medium">
        <color rgb="FFB3B9AC"/>
      </bottom>
      <diagonal/>
    </border>
    <border>
      <left/>
      <right/>
      <top style="medium">
        <color rgb="FFB3B9AC"/>
      </top>
      <bottom style="medium">
        <color rgb="FFB3B9AC"/>
      </bottom>
      <diagonal/>
    </border>
    <border>
      <left/>
      <right style="medium">
        <color rgb="FFB3B9AC"/>
      </right>
      <top style="medium">
        <color rgb="FFB3B9AC"/>
      </top>
      <bottom style="medium">
        <color rgb="FFB3B9AC"/>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B3B9AC"/>
      </bottom>
      <diagonal/>
    </border>
    <border>
      <left style="medium">
        <color rgb="FFB3B9AC"/>
      </left>
      <right style="medium">
        <color rgb="FFB3B9AC"/>
      </right>
      <top style="medium">
        <color rgb="FFB3B9AC"/>
      </top>
      <bottom/>
      <diagonal/>
    </border>
    <border>
      <left style="medium">
        <color rgb="FFB3B9AC"/>
      </left>
      <right style="medium">
        <color rgb="FFB3B9AC"/>
      </right>
      <top/>
      <bottom style="medium">
        <color rgb="FFB3B9A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19">
    <xf numFmtId="0" fontId="0" fillId="0" borderId="0" xfId="0"/>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15" fillId="0" borderId="4" xfId="0" applyFont="1" applyBorder="1" applyAlignment="1">
      <alignment horizontal="center" wrapText="1"/>
    </xf>
    <xf numFmtId="0" fontId="15" fillId="0" borderId="0" xfId="0" applyFont="1" applyAlignment="1">
      <alignment horizontal="center"/>
    </xf>
    <xf numFmtId="0" fontId="15" fillId="0" borderId="0" xfId="0" applyFont="1" applyAlignment="1">
      <alignment horizontal="center" wrapText="1"/>
    </xf>
    <xf numFmtId="0" fontId="0" fillId="0" borderId="0" xfId="0" applyAlignment="1">
      <alignment horizontal="left" vertical="top" wrapText="1"/>
    </xf>
    <xf numFmtId="0" fontId="17" fillId="0" borderId="0" xfId="0" applyFont="1" applyAlignment="1">
      <alignment wrapText="1"/>
    </xf>
    <xf numFmtId="0" fontId="17" fillId="0" borderId="0" xfId="0" applyFont="1"/>
    <xf numFmtId="0" fontId="17" fillId="0" borderId="0" xfId="0" applyFont="1" applyBorder="1" applyAlignment="1">
      <alignment vertical="center" wrapText="1"/>
    </xf>
    <xf numFmtId="0" fontId="15" fillId="0" borderId="0" xfId="0" applyFont="1" applyBorder="1" applyAlignment="1">
      <alignment horizontal="center" wrapText="1"/>
    </xf>
    <xf numFmtId="0" fontId="0" fillId="0" borderId="0" xfId="0" applyAlignment="1">
      <alignment vertical="top" wrapText="1"/>
    </xf>
    <xf numFmtId="0" fontId="17" fillId="3" borderId="0" xfId="0" applyFont="1" applyFill="1" applyAlignment="1">
      <alignment wrapText="1"/>
    </xf>
    <xf numFmtId="0" fontId="2" fillId="4" borderId="0" xfId="0" applyFont="1" applyFill="1" applyAlignment="1">
      <alignment wrapText="1"/>
    </xf>
    <xf numFmtId="0" fontId="0" fillId="4" borderId="0" xfId="0" applyFill="1"/>
    <xf numFmtId="0" fontId="17" fillId="4" borderId="0" xfId="0" applyFont="1" applyFill="1" applyAlignment="1">
      <alignment wrapText="1"/>
    </xf>
    <xf numFmtId="0" fontId="17" fillId="4" borderId="0" xfId="0" applyFont="1" applyFill="1" applyBorder="1" applyAlignment="1">
      <alignment horizontal="left" wrapText="1"/>
    </xf>
    <xf numFmtId="0" fontId="17" fillId="4" borderId="0" xfId="0" applyFont="1" applyFill="1" applyBorder="1" applyAlignment="1"/>
    <xf numFmtId="0" fontId="2" fillId="5" borderId="0" xfId="0" applyFont="1" applyFill="1" applyBorder="1" applyAlignment="1">
      <alignment vertical="center" wrapText="1"/>
    </xf>
    <xf numFmtId="0" fontId="17" fillId="5" borderId="0" xfId="0" applyFont="1" applyFill="1" applyAlignment="1">
      <alignment wrapText="1"/>
    </xf>
    <xf numFmtId="0" fontId="17" fillId="5" borderId="0" xfId="0" applyFont="1" applyFill="1"/>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17" fillId="3" borderId="0" xfId="0" applyFont="1" applyFill="1" applyAlignment="1">
      <alignment vertical="center"/>
    </xf>
    <xf numFmtId="0" fontId="17" fillId="3" borderId="0" xfId="0" applyFont="1" applyFill="1"/>
    <xf numFmtId="0" fontId="17" fillId="3" borderId="0" xfId="0" applyFont="1" applyFill="1" applyAlignment="1">
      <alignment horizontal="left" vertical="top"/>
    </xf>
    <xf numFmtId="0" fontId="17" fillId="3" borderId="0" xfId="0" applyFont="1" applyFill="1" applyBorder="1"/>
    <xf numFmtId="0" fontId="0" fillId="4" borderId="0" xfId="0" applyFill="1" applyAlignment="1">
      <alignment wrapText="1"/>
    </xf>
    <xf numFmtId="164" fontId="20" fillId="3" borderId="0" xfId="0" applyNumberFormat="1" applyFont="1" applyFill="1" applyBorder="1" applyAlignment="1">
      <alignment horizontal="right"/>
    </xf>
    <xf numFmtId="164" fontId="20" fillId="3" borderId="0" xfId="0" applyNumberFormat="1" applyFont="1" applyFill="1" applyBorder="1"/>
    <xf numFmtId="0" fontId="20" fillId="5" borderId="0" xfId="0" applyFont="1" applyFill="1" applyAlignment="1">
      <alignment vertical="center" wrapText="1"/>
    </xf>
    <xf numFmtId="9" fontId="20" fillId="5" borderId="3" xfId="0" applyNumberFormat="1" applyFont="1" applyFill="1" applyBorder="1" applyAlignment="1">
      <alignment horizontal="center" vertical="center" wrapText="1"/>
    </xf>
    <xf numFmtId="0" fontId="20" fillId="5" borderId="0" xfId="0" applyFont="1" applyFill="1" applyAlignment="1">
      <alignment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0" fillId="5" borderId="15" xfId="0" applyFill="1" applyBorder="1" applyAlignment="1">
      <alignment horizontal="center" vertical="center"/>
    </xf>
    <xf numFmtId="0" fontId="4" fillId="5" borderId="12" xfId="0" applyFont="1" applyFill="1" applyBorder="1" applyAlignment="1">
      <alignment wrapText="1"/>
    </xf>
    <xf numFmtId="0" fontId="5" fillId="5" borderId="0" xfId="0" applyFont="1" applyFill="1" applyBorder="1" applyAlignment="1">
      <alignment horizontal="center"/>
    </xf>
    <xf numFmtId="0" fontId="5" fillId="5" borderId="13" xfId="0" applyFont="1" applyFill="1" applyBorder="1" applyAlignment="1">
      <alignment horizontal="center"/>
    </xf>
    <xf numFmtId="0" fontId="0" fillId="5" borderId="12" xfId="0" applyFill="1" applyBorder="1" applyAlignment="1">
      <alignment horizontal="left" vertical="center" wrapText="1"/>
    </xf>
    <xf numFmtId="164" fontId="0" fillId="5" borderId="0" xfId="1" applyNumberFormat="1" applyFont="1" applyFill="1" applyBorder="1" applyAlignment="1">
      <alignment horizontal="left" vertical="center"/>
    </xf>
    <xf numFmtId="0" fontId="0" fillId="5" borderId="13" xfId="0" applyFill="1" applyBorder="1" applyAlignment="1">
      <alignment horizontal="center" vertical="center"/>
    </xf>
    <xf numFmtId="0" fontId="0" fillId="5" borderId="9" xfId="0" applyFill="1" applyBorder="1" applyAlignment="1">
      <alignment wrapText="1"/>
    </xf>
    <xf numFmtId="0" fontId="0" fillId="5" borderId="11" xfId="0" applyFill="1" applyBorder="1" applyAlignment="1">
      <alignment wrapText="1"/>
    </xf>
    <xf numFmtId="0" fontId="0" fillId="5" borderId="11" xfId="0" applyFill="1" applyBorder="1"/>
    <xf numFmtId="0" fontId="0" fillId="5" borderId="10" xfId="0" applyFill="1" applyBorder="1"/>
    <xf numFmtId="0" fontId="0" fillId="4" borderId="0" xfId="0" applyFill="1" applyBorder="1" applyAlignment="1"/>
    <xf numFmtId="0" fontId="0" fillId="4" borderId="0" xfId="0" applyFill="1" applyAlignment="1">
      <alignment horizontal="left" vertical="top" wrapText="1"/>
    </xf>
    <xf numFmtId="0" fontId="0" fillId="4" borderId="0" xfId="0" applyFill="1" applyAlignment="1">
      <alignment horizontal="center" vertical="center"/>
    </xf>
    <xf numFmtId="0" fontId="2" fillId="0" borderId="0" xfId="0" applyFont="1" applyAlignment="1">
      <alignment horizontal="left" vertical="top" wrapText="1"/>
    </xf>
    <xf numFmtId="0" fontId="15" fillId="0" borderId="0" xfId="0" applyFont="1" applyAlignment="1">
      <alignment horizontal="center"/>
    </xf>
    <xf numFmtId="0" fontId="0" fillId="0" borderId="0" xfId="0" applyAlignment="1">
      <alignment horizontal="left" vertical="top" wrapText="1"/>
    </xf>
    <xf numFmtId="0" fontId="20" fillId="5" borderId="0" xfId="0" applyFont="1" applyFill="1" applyBorder="1" applyAlignment="1">
      <alignment horizontal="center" vertical="center" wrapText="1"/>
    </xf>
    <xf numFmtId="9" fontId="20" fillId="5" borderId="0" xfId="0" applyNumberFormat="1" applyFont="1" applyFill="1" applyBorder="1" applyAlignment="1">
      <alignment horizontal="center" vertical="center" wrapText="1"/>
    </xf>
    <xf numFmtId="0" fontId="2" fillId="5" borderId="12" xfId="0" applyFont="1" applyFill="1" applyBorder="1" applyAlignment="1">
      <alignment horizontal="left" vertical="center" wrapText="1"/>
    </xf>
    <xf numFmtId="164" fontId="0" fillId="5" borderId="20" xfId="1" applyNumberFormat="1" applyFont="1" applyFill="1" applyBorder="1" applyAlignment="1">
      <alignment horizontal="left" vertical="center"/>
    </xf>
    <xf numFmtId="0" fontId="0" fillId="4" borderId="0" xfId="0" applyFill="1" applyBorder="1" applyAlignment="1">
      <alignment horizontal="left" vertical="top" wrapText="1"/>
    </xf>
    <xf numFmtId="0" fontId="2" fillId="4" borderId="0" xfId="0" applyFont="1" applyFill="1" applyBorder="1" applyAlignment="1">
      <alignment horizontal="left" vertical="top" wrapText="1"/>
    </xf>
    <xf numFmtId="0" fontId="0" fillId="4" borderId="0" xfId="0" applyFont="1" applyFill="1" applyAlignment="1">
      <alignment horizontal="left" vertical="top" wrapText="1"/>
    </xf>
    <xf numFmtId="0" fontId="17" fillId="3" borderId="5" xfId="0" applyFont="1" applyFill="1" applyBorder="1" applyAlignment="1">
      <alignment wrapText="1"/>
    </xf>
    <xf numFmtId="0" fontId="17" fillId="3" borderId="5" xfId="0" applyFont="1" applyFill="1" applyBorder="1" applyAlignment="1">
      <alignment vertical="top" wrapText="1"/>
    </xf>
    <xf numFmtId="0" fontId="17" fillId="3" borderId="5" xfId="0" applyFont="1" applyFill="1" applyBorder="1" applyAlignment="1">
      <alignment horizontal="left" vertical="top"/>
    </xf>
    <xf numFmtId="0" fontId="20" fillId="3" borderId="8" xfId="0" applyFont="1" applyFill="1" applyBorder="1" applyAlignment="1">
      <alignment horizontal="center" vertical="center" wrapText="1"/>
    </xf>
    <xf numFmtId="0" fontId="15" fillId="3" borderId="0" xfId="0" applyFont="1" applyFill="1" applyAlignment="1">
      <alignment wrapText="1"/>
    </xf>
    <xf numFmtId="0" fontId="24" fillId="3" borderId="0" xfId="0" applyFont="1" applyFill="1"/>
    <xf numFmtId="0" fontId="24" fillId="0" borderId="0" xfId="0" applyFont="1"/>
    <xf numFmtId="44" fontId="20" fillId="3" borderId="21" xfId="0" applyNumberFormat="1" applyFont="1" applyFill="1" applyBorder="1" applyAlignment="1" applyProtection="1">
      <alignment vertical="center" wrapText="1"/>
      <protection locked="0"/>
    </xf>
    <xf numFmtId="44" fontId="17" fillId="3" borderId="5" xfId="0" applyNumberFormat="1" applyFont="1" applyFill="1" applyBorder="1" applyAlignment="1" applyProtection="1">
      <alignment wrapText="1"/>
      <protection locked="0"/>
    </xf>
    <xf numFmtId="44" fontId="17" fillId="3" borderId="7" xfId="0" applyNumberFormat="1" applyFont="1" applyFill="1" applyBorder="1"/>
    <xf numFmtId="0" fontId="0" fillId="0" borderId="0" xfId="0" applyProtection="1">
      <protection hidden="1"/>
    </xf>
    <xf numFmtId="0" fontId="0" fillId="0" borderId="0" xfId="0" applyAlignment="1" applyProtection="1">
      <alignment horizontal="left" vertical="center"/>
      <protection hidden="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top" wrapText="1"/>
      <protection hidden="1"/>
    </xf>
    <xf numFmtId="4" fontId="9" fillId="0" borderId="6" xfId="0" applyNumberFormat="1" applyFont="1" applyBorder="1" applyAlignment="1" applyProtection="1">
      <alignment horizontal="center" vertical="top" wrapText="1"/>
      <protection hidden="1"/>
    </xf>
    <xf numFmtId="0" fontId="0" fillId="0" borderId="0" xfId="0" applyAlignment="1" applyProtection="1">
      <alignment horizontal="center" vertical="center"/>
      <protection hidden="1"/>
    </xf>
    <xf numFmtId="0" fontId="2" fillId="0" borderId="6" xfId="0" applyFont="1" applyBorder="1" applyAlignment="1" applyProtection="1">
      <alignment horizontal="left"/>
      <protection hidden="1"/>
    </xf>
    <xf numFmtId="4" fontId="0" fillId="0" borderId="6" xfId="0" applyNumberFormat="1" applyBorder="1" applyProtection="1">
      <protection hidden="1"/>
    </xf>
    <xf numFmtId="4" fontId="2" fillId="0" borderId="6" xfId="0" applyNumberFormat="1" applyFont="1" applyBorder="1" applyProtection="1">
      <protection hidden="1"/>
    </xf>
    <xf numFmtId="0" fontId="2" fillId="0" borderId="6" xfId="0" applyFont="1" applyFill="1" applyBorder="1" applyAlignment="1" applyProtection="1">
      <alignment horizontal="left"/>
      <protection hidden="1"/>
    </xf>
    <xf numFmtId="4" fontId="2" fillId="0" borderId="6" xfId="0" applyNumberFormat="1" applyFont="1" applyFill="1" applyBorder="1" applyProtection="1">
      <protection hidden="1"/>
    </xf>
    <xf numFmtId="4" fontId="2" fillId="2" borderId="6" xfId="0" applyNumberFormat="1" applyFont="1" applyFill="1" applyBorder="1" applyProtection="1">
      <protection hidden="1"/>
    </xf>
    <xf numFmtId="0" fontId="0" fillId="0" borderId="0" xfId="0" applyAlignment="1" applyProtection="1">
      <alignment wrapText="1"/>
      <protection hidden="1"/>
    </xf>
    <xf numFmtId="0" fontId="6" fillId="0" borderId="0" xfId="0" applyFont="1" applyAlignment="1" applyProtection="1">
      <alignment horizontal="left" vertical="center" indent="1"/>
      <protection hidden="1"/>
    </xf>
    <xf numFmtId="0" fontId="9" fillId="0" borderId="6" xfId="0" applyNumberFormat="1" applyFont="1" applyBorder="1" applyAlignment="1" applyProtection="1">
      <alignment horizontal="center" vertical="top" wrapText="1"/>
      <protection hidden="1"/>
    </xf>
    <xf numFmtId="0" fontId="0" fillId="0" borderId="0" xfId="0"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hidden="1"/>
    </xf>
    <xf numFmtId="9" fontId="2" fillId="0" borderId="6" xfId="2"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8" fillId="0" borderId="6" xfId="0" applyNumberFormat="1" applyFont="1" applyBorder="1" applyAlignment="1" applyProtection="1">
      <alignment horizontal="left" vertical="top" wrapText="1"/>
      <protection hidden="1"/>
    </xf>
    <xf numFmtId="0" fontId="2" fillId="0" borderId="6" xfId="0" applyFont="1" applyBorder="1" applyAlignment="1" applyProtection="1">
      <alignment horizontal="left" vertical="center" wrapText="1"/>
      <protection hidden="1"/>
    </xf>
    <xf numFmtId="0" fontId="0" fillId="0" borderId="0" xfId="0" applyAlignment="1" applyProtection="1">
      <alignment horizontal="center" vertical="center" wrapText="1"/>
      <protection hidden="1"/>
    </xf>
    <xf numFmtId="4" fontId="2" fillId="0" borderId="6" xfId="0" applyNumberFormat="1" applyFont="1" applyBorder="1" applyAlignment="1" applyProtection="1">
      <alignment vertical="center" wrapText="1"/>
      <protection hidden="1"/>
    </xf>
    <xf numFmtId="0" fontId="22" fillId="7" borderId="6" xfId="0" applyFont="1" applyFill="1" applyBorder="1" applyAlignment="1" applyProtection="1">
      <alignment horizontal="center"/>
      <protection hidden="1"/>
    </xf>
    <xf numFmtId="0" fontId="22" fillId="7" borderId="6" xfId="0" applyFont="1" applyFill="1" applyBorder="1" applyProtection="1">
      <protection hidden="1"/>
    </xf>
    <xf numFmtId="0" fontId="0" fillId="0" borderId="6" xfId="0" applyBorder="1" applyProtection="1">
      <protection hidden="1"/>
    </xf>
    <xf numFmtId="165" fontId="0" fillId="8" borderId="6" xfId="0" applyNumberFormat="1" applyFill="1" applyBorder="1" applyProtection="1">
      <protection hidden="1"/>
    </xf>
    <xf numFmtId="165" fontId="0" fillId="0" borderId="6" xfId="0" applyNumberFormat="1" applyBorder="1" applyProtection="1">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23" xfId="0" applyBorder="1" applyProtection="1">
      <protection hidden="1"/>
    </xf>
    <xf numFmtId="0" fontId="0" fillId="0" borderId="24" xfId="0" applyBorder="1" applyAlignment="1" applyProtection="1">
      <alignment vertical="center"/>
      <protection hidden="1"/>
    </xf>
    <xf numFmtId="0" fontId="0" fillId="0" borderId="0" xfId="0" quotePrefix="1" applyProtection="1">
      <protection hidden="1"/>
    </xf>
    <xf numFmtId="0" fontId="17" fillId="0" borderId="0" xfId="0" applyFont="1" applyFill="1" applyBorder="1" applyAlignment="1">
      <alignment horizontal="left" vertical="center" wrapText="1"/>
    </xf>
    <xf numFmtId="0" fontId="0" fillId="0" borderId="0" xfId="0" applyFill="1"/>
    <xf numFmtId="0" fontId="17" fillId="0" borderId="0" xfId="0" applyFont="1" applyAlignment="1">
      <alignment vertical="center"/>
    </xf>
    <xf numFmtId="0" fontId="20" fillId="0" borderId="0" xfId="0" applyFont="1" applyBorder="1" applyAlignment="1">
      <alignment horizontal="center" wrapText="1"/>
    </xf>
    <xf numFmtId="0" fontId="2" fillId="9" borderId="0"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0" fillId="9" borderId="0" xfId="0" applyFill="1" applyAlignment="1">
      <alignment horizontal="left" vertical="top" wrapText="1"/>
    </xf>
    <xf numFmtId="0" fontId="0" fillId="0" borderId="6" xfId="0" applyNumberFormat="1" applyBorder="1" applyAlignment="1" applyProtection="1">
      <alignment horizontal="center"/>
      <protection hidden="1"/>
    </xf>
    <xf numFmtId="0" fontId="2" fillId="0" borderId="6" xfId="0" applyNumberFormat="1" applyFont="1" applyBorder="1" applyAlignment="1" applyProtection="1">
      <alignment horizontal="center"/>
      <protection hidden="1"/>
    </xf>
    <xf numFmtId="0" fontId="17" fillId="3" borderId="0" xfId="0" applyFont="1" applyFill="1" applyAlignment="1">
      <alignment vertical="center" wrapText="1"/>
    </xf>
    <xf numFmtId="0" fontId="17" fillId="3" borderId="0"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vertical="top" wrapText="1"/>
    </xf>
    <xf numFmtId="0" fontId="28" fillId="0" borderId="0" xfId="0" applyFont="1" applyAlignment="1">
      <alignment horizontal="left" vertical="top" wrapText="1"/>
    </xf>
    <xf numFmtId="0" fontId="0" fillId="4" borderId="0" xfId="0" applyFill="1" applyBorder="1" applyAlignment="1">
      <alignment wrapText="1"/>
    </xf>
    <xf numFmtId="0" fontId="17" fillId="4" borderId="1" xfId="0" applyFont="1" applyFill="1" applyBorder="1" applyAlignment="1" applyProtection="1">
      <alignment horizontal="center" wrapText="1"/>
      <protection locked="0"/>
    </xf>
    <xf numFmtId="0" fontId="17" fillId="4" borderId="2" xfId="0" applyFont="1" applyFill="1" applyBorder="1" applyAlignment="1" applyProtection="1">
      <alignment horizontal="center" wrapText="1"/>
      <protection locked="0"/>
    </xf>
    <xf numFmtId="164" fontId="17" fillId="3" borderId="5" xfId="0" applyNumberFormat="1" applyFont="1" applyFill="1" applyBorder="1" applyAlignment="1">
      <alignment wrapText="1"/>
    </xf>
    <xf numFmtId="0" fontId="17" fillId="4" borderId="0" xfId="0" applyFont="1" applyFill="1" applyBorder="1" applyAlignment="1" applyProtection="1">
      <alignment horizontal="center" wrapText="1"/>
    </xf>
    <xf numFmtId="0" fontId="2" fillId="4" borderId="1"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44" fontId="2" fillId="4" borderId="2" xfId="0" applyNumberFormat="1" applyFont="1" applyFill="1" applyBorder="1" applyAlignment="1" applyProtection="1">
      <alignment horizontal="center" vertical="top" wrapText="1"/>
      <protection locked="0"/>
    </xf>
    <xf numFmtId="0" fontId="17" fillId="4" borderId="0" xfId="0" applyFont="1" applyFill="1" applyBorder="1" applyAlignment="1" applyProtection="1">
      <alignment horizontal="left" wrapText="1"/>
    </xf>
    <xf numFmtId="44" fontId="20" fillId="3" borderId="0" xfId="0" applyNumberFormat="1" applyFont="1" applyFill="1" applyBorder="1" applyAlignment="1" applyProtection="1">
      <alignment vertical="center" wrapText="1"/>
    </xf>
    <xf numFmtId="44" fontId="17" fillId="3" borderId="0" xfId="0" applyNumberFormat="1" applyFont="1" applyFill="1" applyBorder="1" applyAlignment="1" applyProtection="1">
      <alignment wrapText="1"/>
    </xf>
    <xf numFmtId="164" fontId="17" fillId="3" borderId="0" xfId="0" applyNumberFormat="1" applyFont="1" applyFill="1" applyBorder="1" applyAlignment="1" applyProtection="1">
      <alignment wrapText="1"/>
    </xf>
    <xf numFmtId="44" fontId="17" fillId="3" borderId="0" xfId="0" applyNumberFormat="1" applyFont="1" applyFill="1" applyBorder="1" applyProtection="1"/>
    <xf numFmtId="0" fontId="17" fillId="3" borderId="0" xfId="0" applyFont="1" applyFill="1" applyBorder="1" applyProtection="1"/>
    <xf numFmtId="44" fontId="15" fillId="3" borderId="0" xfId="0" applyNumberFormat="1" applyFont="1" applyFill="1" applyBorder="1" applyProtection="1"/>
    <xf numFmtId="164" fontId="20" fillId="3" borderId="0" xfId="0" applyNumberFormat="1" applyFont="1" applyFill="1" applyBorder="1" applyProtection="1"/>
    <xf numFmtId="0" fontId="17" fillId="0" borderId="0" xfId="0" applyFont="1" applyProtection="1"/>
    <xf numFmtId="0" fontId="17" fillId="5" borderId="0" xfId="0" applyFont="1" applyFill="1" applyProtection="1"/>
    <xf numFmtId="9" fontId="20" fillId="5" borderId="0" xfId="0" applyNumberFormat="1" applyFont="1" applyFill="1" applyBorder="1" applyAlignment="1" applyProtection="1">
      <alignment horizontal="center" vertical="center" wrapText="1"/>
    </xf>
    <xf numFmtId="0" fontId="29" fillId="3" borderId="5" xfId="0" applyFont="1" applyFill="1" applyBorder="1" applyAlignment="1">
      <alignment horizontal="left" vertical="top"/>
    </xf>
    <xf numFmtId="44" fontId="29" fillId="3" borderId="5" xfId="0" applyNumberFormat="1" applyFont="1" applyFill="1" applyBorder="1" applyAlignment="1" applyProtection="1">
      <alignment horizontal="center" wrapText="1"/>
      <protection locked="0"/>
    </xf>
    <xf numFmtId="164" fontId="29" fillId="3" borderId="0" xfId="0" applyNumberFormat="1" applyFont="1" applyFill="1" applyBorder="1" applyAlignment="1" applyProtection="1">
      <alignment wrapText="1"/>
    </xf>
    <xf numFmtId="0" fontId="22" fillId="7" borderId="6" xfId="0" applyFont="1" applyFill="1" applyBorder="1" applyAlignment="1" applyProtection="1">
      <alignment horizontal="center" wrapText="1"/>
      <protection hidden="1"/>
    </xf>
    <xf numFmtId="0" fontId="17" fillId="9" borderId="4" xfId="0" applyFont="1" applyFill="1" applyBorder="1" applyAlignment="1">
      <alignment horizontal="center" vertical="center" wrapText="1"/>
    </xf>
    <xf numFmtId="0" fontId="17" fillId="9" borderId="0" xfId="0" applyFont="1" applyFill="1" applyAlignment="1">
      <alignment horizontal="left" vertical="top" wrapText="1"/>
    </xf>
    <xf numFmtId="0" fontId="17" fillId="9"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horizontal="right" vertical="center"/>
    </xf>
    <xf numFmtId="0" fontId="20" fillId="0" borderId="0" xfId="0" applyFont="1" applyFill="1" applyAlignment="1">
      <alignment vertical="center"/>
    </xf>
    <xf numFmtId="4" fontId="32" fillId="0" borderId="6" xfId="0" applyNumberFormat="1" applyFont="1" applyBorder="1" applyAlignment="1" applyProtection="1">
      <alignment vertical="top" wrapText="1"/>
      <protection hidden="1"/>
    </xf>
    <xf numFmtId="0" fontId="2" fillId="4" borderId="0" xfId="0" applyFont="1" applyFill="1" applyBorder="1" applyAlignment="1" applyProtection="1">
      <alignment vertical="top" wrapText="1"/>
    </xf>
    <xf numFmtId="44" fontId="2" fillId="4" borderId="0" xfId="0" applyNumberFormat="1" applyFont="1" applyFill="1" applyBorder="1" applyAlignment="1" applyProtection="1">
      <alignment horizontal="left" vertical="top" wrapText="1"/>
    </xf>
    <xf numFmtId="0" fontId="17" fillId="4" borderId="2" xfId="0" applyFont="1" applyFill="1" applyBorder="1" applyAlignment="1">
      <alignment horizontal="center" wrapText="1"/>
    </xf>
    <xf numFmtId="1" fontId="0" fillId="0" borderId="6" xfId="0" applyNumberFormat="1" applyBorder="1" applyProtection="1">
      <protection hidden="1"/>
    </xf>
    <xf numFmtId="1" fontId="0" fillId="0" borderId="6" xfId="0" applyNumberFormat="1" applyFont="1" applyBorder="1" applyProtection="1">
      <protection hidden="1"/>
    </xf>
    <xf numFmtId="1" fontId="0" fillId="0" borderId="6" xfId="0" applyNumberFormat="1" applyBorder="1" applyAlignment="1" applyProtection="1">
      <alignment vertical="center" wrapText="1"/>
      <protection hidden="1"/>
    </xf>
    <xf numFmtId="1" fontId="0" fillId="0" borderId="30" xfId="0" applyNumberFormat="1" applyBorder="1" applyAlignment="1" applyProtection="1">
      <alignment vertical="center" wrapText="1"/>
      <protection hidden="1"/>
    </xf>
    <xf numFmtId="165" fontId="0" fillId="0" borderId="30" xfId="0" applyNumberFormat="1" applyBorder="1" applyProtection="1">
      <protection hidden="1"/>
    </xf>
    <xf numFmtId="165" fontId="0" fillId="0" borderId="31" xfId="0" applyNumberFormat="1" applyBorder="1" applyProtection="1">
      <protection hidden="1"/>
    </xf>
    <xf numFmtId="1" fontId="0" fillId="0" borderId="31" xfId="0" applyNumberFormat="1" applyBorder="1" applyAlignment="1" applyProtection="1">
      <alignment vertical="center" wrapText="1"/>
      <protection hidden="1"/>
    </xf>
    <xf numFmtId="44" fontId="0" fillId="4" borderId="0" xfId="3" applyNumberFormat="1" applyFont="1" applyFill="1" applyAlignment="1">
      <alignment horizontal="center" vertical="top" wrapText="1"/>
    </xf>
    <xf numFmtId="4" fontId="32" fillId="0" borderId="6" xfId="0" applyNumberFormat="1" applyFont="1" applyFill="1" applyBorder="1" applyAlignment="1" applyProtection="1">
      <alignment vertical="top" wrapText="1"/>
      <protection hidden="1"/>
    </xf>
    <xf numFmtId="1" fontId="32" fillId="0" borderId="6" xfId="0" applyNumberFormat="1" applyFont="1" applyBorder="1" applyProtection="1">
      <protection hidden="1"/>
    </xf>
    <xf numFmtId="0" fontId="22" fillId="7" borderId="6" xfId="0" applyFont="1" applyFill="1" applyBorder="1" applyAlignment="1" applyProtection="1">
      <alignment wrapText="1"/>
      <protection hidden="1"/>
    </xf>
    <xf numFmtId="0" fontId="33" fillId="4" borderId="0" xfId="0" applyFont="1" applyFill="1" applyAlignment="1">
      <alignment horizontal="left" vertical="top" wrapText="1"/>
    </xf>
    <xf numFmtId="0" fontId="13" fillId="4" borderId="2" xfId="0" applyFont="1" applyFill="1" applyBorder="1" applyAlignment="1" applyProtection="1">
      <alignment horizontal="center" vertical="top" wrapText="1"/>
      <protection locked="0"/>
    </xf>
    <xf numFmtId="0" fontId="32" fillId="5" borderId="12" xfId="0" applyFont="1" applyFill="1" applyBorder="1" applyAlignment="1">
      <alignment horizontal="left" vertical="center" wrapText="1"/>
    </xf>
    <xf numFmtId="164" fontId="32" fillId="5" borderId="0" xfId="1" applyNumberFormat="1" applyFont="1" applyFill="1" applyBorder="1" applyAlignment="1">
      <alignment horizontal="left" vertical="center"/>
    </xf>
    <xf numFmtId="0" fontId="32" fillId="0" borderId="0" xfId="0" applyFont="1"/>
    <xf numFmtId="0" fontId="34" fillId="9" borderId="0" xfId="0" applyFont="1" applyFill="1" applyAlignment="1">
      <alignment horizontal="center" vertical="center" wrapText="1"/>
    </xf>
    <xf numFmtId="0" fontId="0" fillId="0" borderId="0" xfId="0" applyAlignment="1">
      <alignment horizontal="center"/>
    </xf>
    <xf numFmtId="0" fontId="20" fillId="0" borderId="0" xfId="0" applyFont="1" applyFill="1" applyBorder="1" applyAlignment="1">
      <alignment horizontal="left" vertical="center" wrapText="1"/>
    </xf>
    <xf numFmtId="0" fontId="2" fillId="0" borderId="0" xfId="0" applyFont="1"/>
    <xf numFmtId="0" fontId="0" fillId="0" borderId="1" xfId="0" applyBorder="1" applyAlignment="1" applyProtection="1">
      <alignment wrapText="1"/>
      <protection locked="0"/>
    </xf>
    <xf numFmtId="0" fontId="0" fillId="0" borderId="0" xfId="0" applyAlignment="1" applyProtection="1">
      <alignment horizontal="center"/>
      <protection locked="0"/>
    </xf>
    <xf numFmtId="0" fontId="17" fillId="9" borderId="0" xfId="0" applyFont="1" applyFill="1" applyBorder="1" applyAlignment="1" applyProtection="1">
      <alignment horizontal="center" vertical="center" wrapText="1"/>
      <protection locked="0"/>
    </xf>
    <xf numFmtId="0" fontId="0" fillId="0" borderId="0" xfId="0" applyFill="1" applyAlignment="1" applyProtection="1">
      <alignment horizontal="center" vertical="top" wrapText="1"/>
      <protection locked="0"/>
    </xf>
    <xf numFmtId="0" fontId="17" fillId="0" borderId="0" xfId="0" applyFont="1" applyFill="1" applyBorder="1" applyAlignment="1" applyProtection="1">
      <alignment horizontal="center" vertical="center" wrapText="1"/>
      <protection locked="0"/>
    </xf>
    <xf numFmtId="0" fontId="2" fillId="4" borderId="1" xfId="0" applyFont="1" applyFill="1" applyBorder="1" applyAlignment="1">
      <alignment horizontal="left" wrapText="1"/>
    </xf>
    <xf numFmtId="0" fontId="17" fillId="9"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6" borderId="8" xfId="0" applyFont="1" applyFill="1" applyBorder="1" applyAlignment="1">
      <alignment vertical="top" wrapText="1"/>
    </xf>
    <xf numFmtId="0" fontId="17" fillId="6" borderId="19" xfId="0" applyFont="1" applyFill="1" applyBorder="1" applyAlignment="1">
      <alignment vertical="top" wrapText="1"/>
    </xf>
    <xf numFmtId="44" fontId="17" fillId="3" borderId="27" xfId="0" applyNumberFormat="1" applyFont="1" applyFill="1" applyBorder="1" applyAlignment="1" applyProtection="1">
      <alignment horizontal="center" wrapText="1"/>
      <protection locked="0"/>
    </xf>
    <xf numFmtId="44" fontId="17" fillId="3" borderId="28" xfId="0" applyNumberFormat="1" applyFont="1" applyFill="1" applyBorder="1" applyAlignment="1" applyProtection="1">
      <alignment horizontal="center" wrapText="1"/>
      <protection locked="0"/>
    </xf>
    <xf numFmtId="0" fontId="17" fillId="9" borderId="4" xfId="0" applyFont="1" applyFill="1" applyBorder="1" applyAlignment="1">
      <alignment horizontal="center" vertical="center" wrapText="1"/>
    </xf>
    <xf numFmtId="0" fontId="17" fillId="9" borderId="0" xfId="0" applyFont="1" applyFill="1" applyAlignment="1">
      <alignment horizontal="left" vertical="top" wrapText="1"/>
    </xf>
    <xf numFmtId="44" fontId="15" fillId="3" borderId="7" xfId="0" applyNumberFormat="1" applyFont="1" applyFill="1" applyBorder="1" applyAlignment="1">
      <alignment horizontal="center"/>
    </xf>
    <xf numFmtId="0" fontId="20" fillId="5" borderId="8"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17" fillId="9"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wrapText="1"/>
      <protection locked="0"/>
    </xf>
    <xf numFmtId="0" fontId="0" fillId="0" borderId="0" xfId="0" applyFill="1" applyAlignment="1" applyProtection="1">
      <alignment horizontal="center" vertical="top" wrapText="1"/>
      <protection locked="0"/>
    </xf>
    <xf numFmtId="44" fontId="20" fillId="3" borderId="25" xfId="0" applyNumberFormat="1" applyFont="1" applyFill="1" applyBorder="1" applyAlignment="1" applyProtection="1">
      <alignment horizontal="center" vertical="center" wrapText="1"/>
      <protection locked="0"/>
    </xf>
    <xf numFmtId="44" fontId="20" fillId="3" borderId="26"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7" fillId="4" borderId="0" xfId="0" applyFont="1" applyFill="1" applyAlignment="1">
      <alignment vertical="center" wrapText="1"/>
    </xf>
    <xf numFmtId="0" fontId="17" fillId="4" borderId="1" xfId="0" applyFont="1" applyFill="1" applyBorder="1" applyAlignment="1" applyProtection="1">
      <alignment horizontal="left" wrapText="1"/>
      <protection locked="0"/>
    </xf>
    <xf numFmtId="0" fontId="17" fillId="4" borderId="2" xfId="0" applyFont="1" applyFill="1" applyBorder="1" applyAlignment="1" applyProtection="1">
      <alignment horizontal="left" wrapText="1"/>
      <protection locked="0"/>
    </xf>
    <xf numFmtId="0" fontId="16" fillId="5" borderId="0" xfId="1" applyNumberFormat="1" applyFont="1" applyFill="1" applyBorder="1" applyAlignment="1">
      <alignment horizontal="center" vertical="center"/>
    </xf>
    <xf numFmtId="44" fontId="17" fillId="3" borderId="27" xfId="0" applyNumberFormat="1" applyFont="1" applyFill="1" applyBorder="1" applyAlignment="1">
      <alignment horizontal="center" wrapText="1"/>
    </xf>
    <xf numFmtId="44" fontId="17" fillId="3" borderId="28" xfId="0" applyNumberFormat="1" applyFont="1" applyFill="1" applyBorder="1" applyAlignment="1">
      <alignment horizontal="center" wrapText="1"/>
    </xf>
    <xf numFmtId="44" fontId="17" fillId="3" borderId="20" xfId="0" applyNumberFormat="1" applyFont="1" applyFill="1" applyBorder="1" applyAlignment="1">
      <alignment horizontal="center"/>
    </xf>
    <xf numFmtId="44" fontId="29" fillId="3" borderId="27" xfId="0" applyNumberFormat="1" applyFont="1" applyFill="1" applyBorder="1" applyAlignment="1" applyProtection="1">
      <alignment horizontal="center" wrapText="1"/>
      <protection locked="0"/>
    </xf>
    <xf numFmtId="44" fontId="29" fillId="3" borderId="28" xfId="0" applyNumberFormat="1" applyFont="1" applyFill="1" applyBorder="1" applyAlignment="1" applyProtection="1">
      <alignment horizontal="center" wrapText="1"/>
      <protection locked="0"/>
    </xf>
    <xf numFmtId="0" fontId="17" fillId="5" borderId="0" xfId="0" applyFont="1" applyFill="1" applyBorder="1" applyAlignment="1">
      <alignment horizontal="left" vertical="top" wrapText="1"/>
    </xf>
    <xf numFmtId="0" fontId="0" fillId="0" borderId="0" xfId="0" applyAlignment="1">
      <alignment horizontal="left" vertical="top" wrapText="1"/>
    </xf>
    <xf numFmtId="0" fontId="20" fillId="0" borderId="4" xfId="0" applyFont="1" applyBorder="1" applyAlignment="1">
      <alignment horizontal="center" wrapText="1"/>
    </xf>
    <xf numFmtId="0" fontId="13" fillId="0" borderId="17" xfId="0" applyFont="1" applyBorder="1" applyAlignment="1">
      <alignment horizontal="center" wrapText="1"/>
    </xf>
    <xf numFmtId="0" fontId="0" fillId="6" borderId="8" xfId="0" applyFont="1" applyFill="1" applyBorder="1" applyAlignment="1">
      <alignment vertical="top" wrapText="1"/>
    </xf>
    <xf numFmtId="0" fontId="17" fillId="6" borderId="18" xfId="0" applyFont="1" applyFill="1" applyBorder="1" applyAlignment="1">
      <alignment vertical="top" wrapText="1"/>
    </xf>
    <xf numFmtId="0" fontId="3" fillId="0" borderId="0" xfId="0" applyFont="1" applyAlignment="1">
      <alignment horizontal="center" wrapText="1"/>
    </xf>
    <xf numFmtId="9" fontId="32" fillId="5" borderId="13" xfId="0" applyNumberFormat="1" applyFont="1" applyFill="1" applyBorder="1" applyAlignment="1">
      <alignment horizontal="center" vertical="center"/>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2" fillId="10" borderId="29" xfId="0" applyFont="1" applyFill="1" applyBorder="1" applyAlignment="1" applyProtection="1">
      <alignment horizontal="center"/>
      <protection hidden="1"/>
    </xf>
  </cellXfs>
  <cellStyles count="4">
    <cellStyle name="Komma" xfId="1" builtinId="3"/>
    <cellStyle name="Prozent" xfId="2" builtinId="5"/>
    <cellStyle name="Standard" xfId="0" builtinId="0"/>
    <cellStyle name="Währung" xfId="3" builtinId="4"/>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B3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28575</xdr:rowOff>
    </xdr:from>
    <xdr:to>
      <xdr:col>7</xdr:col>
      <xdr:colOff>1533524</xdr:colOff>
      <xdr:row>57</xdr:row>
      <xdr:rowOff>0</xdr:rowOff>
    </xdr:to>
    <xdr:sp macro="" textlink="">
      <xdr:nvSpPr>
        <xdr:cNvPr id="2" name="Textfeld 1"/>
        <xdr:cNvSpPr txBox="1"/>
      </xdr:nvSpPr>
      <xdr:spPr>
        <a:xfrm>
          <a:off x="0" y="818197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twoCellAnchor>
    <xdr:from>
      <xdr:col>0</xdr:col>
      <xdr:colOff>0</xdr:colOff>
      <xdr:row>53</xdr:row>
      <xdr:rowOff>28575</xdr:rowOff>
    </xdr:from>
    <xdr:to>
      <xdr:col>7</xdr:col>
      <xdr:colOff>1533524</xdr:colOff>
      <xdr:row>57</xdr:row>
      <xdr:rowOff>0</xdr:rowOff>
    </xdr:to>
    <xdr:sp macro="" textlink="">
      <xdr:nvSpPr>
        <xdr:cNvPr id="3" name="Textfeld 2"/>
        <xdr:cNvSpPr txBox="1"/>
      </xdr:nvSpPr>
      <xdr:spPr>
        <a:xfrm>
          <a:off x="0" y="957262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twoCellAnchor>
    <xdr:from>
      <xdr:col>0</xdr:col>
      <xdr:colOff>0</xdr:colOff>
      <xdr:row>53</xdr:row>
      <xdr:rowOff>28575</xdr:rowOff>
    </xdr:from>
    <xdr:to>
      <xdr:col>7</xdr:col>
      <xdr:colOff>1533524</xdr:colOff>
      <xdr:row>57</xdr:row>
      <xdr:rowOff>0</xdr:rowOff>
    </xdr:to>
    <xdr:sp macro="" textlink="">
      <xdr:nvSpPr>
        <xdr:cNvPr id="4" name="Textfeld 3"/>
        <xdr:cNvSpPr txBox="1"/>
      </xdr:nvSpPr>
      <xdr:spPr>
        <a:xfrm>
          <a:off x="0" y="957262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N104"/>
  <sheetViews>
    <sheetView tabSelected="1" view="pageLayout" zoomScale="115" zoomScaleNormal="100" zoomScalePageLayoutView="115" workbookViewId="0">
      <selection activeCell="B4" sqref="B4:F4"/>
    </sheetView>
  </sheetViews>
  <sheetFormatPr baseColWidth="10" defaultRowHeight="15" x14ac:dyDescent="0.25"/>
  <cols>
    <col min="1" max="1" width="50.140625" style="3" customWidth="1"/>
    <col min="2" max="2" width="12.7109375" style="3" customWidth="1"/>
    <col min="3" max="3" width="1" style="3" customWidth="1"/>
    <col min="4" max="4" width="15" customWidth="1"/>
    <col min="5" max="5" width="1.28515625" customWidth="1"/>
    <col min="6" max="6" width="18.42578125" customWidth="1"/>
    <col min="7" max="7" width="11.42578125" hidden="1" customWidth="1"/>
    <col min="8" max="14" width="11.42578125" customWidth="1"/>
  </cols>
  <sheetData>
    <row r="1" spans="1:6" ht="50.25" customHeight="1" x14ac:dyDescent="0.25">
      <c r="A1" s="196" t="s">
        <v>93</v>
      </c>
      <c r="B1" s="196"/>
      <c r="C1" s="196"/>
      <c r="D1" s="196"/>
      <c r="E1" s="196"/>
      <c r="F1" s="196"/>
    </row>
    <row r="3" spans="1:6" x14ac:dyDescent="0.25">
      <c r="A3" s="16" t="s">
        <v>23</v>
      </c>
      <c r="B3" s="16"/>
      <c r="C3" s="16"/>
      <c r="D3" s="17"/>
      <c r="E3" s="17"/>
      <c r="F3" s="17"/>
    </row>
    <row r="4" spans="1:6" ht="20.100000000000001" customHeight="1" x14ac:dyDescent="0.25">
      <c r="A4" s="18" t="s">
        <v>75</v>
      </c>
      <c r="B4" s="200"/>
      <c r="C4" s="200"/>
      <c r="D4" s="200"/>
      <c r="E4" s="200"/>
      <c r="F4" s="200"/>
    </row>
    <row r="5" spans="1:6" ht="20.100000000000001" customHeight="1" x14ac:dyDescent="0.25">
      <c r="A5" s="18" t="s">
        <v>76</v>
      </c>
      <c r="B5" s="122"/>
      <c r="C5" s="128"/>
      <c r="D5" s="20" t="s">
        <v>85</v>
      </c>
      <c r="E5" s="20"/>
      <c r="F5" s="20"/>
    </row>
    <row r="6" spans="1:6" ht="24.75" x14ac:dyDescent="0.25">
      <c r="A6" s="18" t="s">
        <v>24</v>
      </c>
      <c r="B6" s="200"/>
      <c r="C6" s="200"/>
      <c r="D6" s="200"/>
      <c r="E6" s="200"/>
      <c r="F6" s="200"/>
    </row>
    <row r="7" spans="1:6" ht="24.75" x14ac:dyDescent="0.25">
      <c r="A7" s="18" t="s">
        <v>53</v>
      </c>
      <c r="B7" s="201"/>
      <c r="C7" s="201"/>
      <c r="D7" s="201"/>
      <c r="E7" s="201"/>
      <c r="F7" s="201"/>
    </row>
    <row r="8" spans="1:6" x14ac:dyDescent="0.25">
      <c r="A8" s="199" t="s">
        <v>66</v>
      </c>
      <c r="B8" s="121"/>
      <c r="C8" s="124"/>
      <c r="D8" s="121"/>
      <c r="E8" s="124"/>
      <c r="F8" s="121"/>
    </row>
    <row r="9" spans="1:6" x14ac:dyDescent="0.25">
      <c r="A9" s="199"/>
      <c r="B9" s="122"/>
      <c r="C9" s="124"/>
      <c r="D9" s="122"/>
      <c r="E9" s="124"/>
      <c r="F9" s="122"/>
    </row>
    <row r="10" spans="1:6" x14ac:dyDescent="0.25">
      <c r="A10" s="18" t="s">
        <v>49</v>
      </c>
      <c r="B10" s="153">
        <f>COUNT(B8:F9)</f>
        <v>0</v>
      </c>
      <c r="C10" s="19"/>
      <c r="D10" s="20"/>
      <c r="E10" s="20"/>
      <c r="F10" s="20"/>
    </row>
    <row r="11" spans="1:6" x14ac:dyDescent="0.25">
      <c r="A11" s="2"/>
      <c r="B11" s="2"/>
      <c r="C11" s="2"/>
      <c r="D11" s="1"/>
      <c r="E11" s="1"/>
      <c r="F11" s="1"/>
    </row>
    <row r="12" spans="1:6" ht="45" x14ac:dyDescent="0.25">
      <c r="A12" s="24" t="s">
        <v>54</v>
      </c>
      <c r="B12" s="24" t="s">
        <v>55</v>
      </c>
      <c r="C12" s="24"/>
      <c r="D12" s="24" t="s">
        <v>56</v>
      </c>
      <c r="E12" s="24"/>
      <c r="F12" s="25" t="s">
        <v>1</v>
      </c>
    </row>
    <row r="13" spans="1:6" ht="15.75" thickBot="1" x14ac:dyDescent="0.3">
      <c r="A13" s="197" t="s">
        <v>41</v>
      </c>
      <c r="B13" s="198"/>
      <c r="C13" s="198"/>
      <c r="D13" s="198"/>
      <c r="E13" s="198"/>
      <c r="F13" s="198"/>
    </row>
    <row r="14" spans="1:6" ht="53.25" customHeight="1" thickBot="1" x14ac:dyDescent="0.3">
      <c r="A14" s="65" t="s">
        <v>77</v>
      </c>
      <c r="B14" s="194">
        <v>0</v>
      </c>
      <c r="C14" s="195"/>
      <c r="D14" s="69">
        <v>0</v>
      </c>
      <c r="E14" s="129"/>
      <c r="F14" s="116" t="s">
        <v>50</v>
      </c>
    </row>
    <row r="15" spans="1:6" ht="24" x14ac:dyDescent="0.25">
      <c r="A15" s="62" t="s">
        <v>65</v>
      </c>
      <c r="B15" s="184">
        <v>0</v>
      </c>
      <c r="C15" s="185"/>
      <c r="D15" s="70">
        <v>0</v>
      </c>
      <c r="E15" s="130"/>
      <c r="F15" s="115" t="s">
        <v>2</v>
      </c>
    </row>
    <row r="16" spans="1:6" ht="24" x14ac:dyDescent="0.25">
      <c r="A16" s="63" t="s">
        <v>57</v>
      </c>
      <c r="B16" s="184">
        <v>0</v>
      </c>
      <c r="C16" s="185"/>
      <c r="D16" s="70">
        <v>0</v>
      </c>
      <c r="E16" s="130"/>
      <c r="F16" s="115" t="s">
        <v>78</v>
      </c>
    </row>
    <row r="17" spans="1:14" x14ac:dyDescent="0.25">
      <c r="A17" s="62" t="s">
        <v>5</v>
      </c>
      <c r="B17" s="184">
        <v>0</v>
      </c>
      <c r="C17" s="185"/>
      <c r="D17" s="70">
        <v>0</v>
      </c>
      <c r="E17" s="130"/>
      <c r="F17" s="26" t="s">
        <v>8</v>
      </c>
    </row>
    <row r="18" spans="1:14" ht="27.75" customHeight="1" x14ac:dyDescent="0.25">
      <c r="A18" s="62" t="s">
        <v>67</v>
      </c>
      <c r="B18" s="184">
        <v>0</v>
      </c>
      <c r="C18" s="185"/>
      <c r="D18" s="70">
        <v>0</v>
      </c>
      <c r="E18" s="130"/>
      <c r="F18" s="26" t="s">
        <v>25</v>
      </c>
    </row>
    <row r="19" spans="1:14" x14ac:dyDescent="0.25">
      <c r="A19" s="62" t="s">
        <v>9</v>
      </c>
      <c r="B19" s="184">
        <v>0</v>
      </c>
      <c r="C19" s="185"/>
      <c r="D19" s="70">
        <v>0</v>
      </c>
      <c r="E19" s="130"/>
      <c r="F19" s="26" t="s">
        <v>6</v>
      </c>
    </row>
    <row r="20" spans="1:14" ht="24.75" x14ac:dyDescent="0.25">
      <c r="A20" s="62" t="s">
        <v>58</v>
      </c>
      <c r="B20" s="184">
        <v>0</v>
      </c>
      <c r="C20" s="185"/>
      <c r="D20" s="70">
        <v>0</v>
      </c>
      <c r="E20" s="130"/>
      <c r="F20" s="26" t="s">
        <v>6</v>
      </c>
    </row>
    <row r="21" spans="1:14" x14ac:dyDescent="0.25">
      <c r="A21" s="62" t="s">
        <v>3</v>
      </c>
      <c r="B21" s="184">
        <v>0</v>
      </c>
      <c r="C21" s="185"/>
      <c r="D21" s="70">
        <v>0</v>
      </c>
      <c r="E21" s="130"/>
      <c r="F21" s="26" t="s">
        <v>7</v>
      </c>
    </row>
    <row r="22" spans="1:14" ht="24.75" x14ac:dyDescent="0.25">
      <c r="A22" s="62" t="s">
        <v>4</v>
      </c>
      <c r="B22" s="184">
        <v>0</v>
      </c>
      <c r="C22" s="185"/>
      <c r="D22" s="70">
        <v>0</v>
      </c>
      <c r="E22" s="130"/>
      <c r="F22" s="26" t="s">
        <v>7</v>
      </c>
    </row>
    <row r="23" spans="1:14" x14ac:dyDescent="0.25">
      <c r="A23" s="62" t="s">
        <v>10</v>
      </c>
      <c r="B23" s="184">
        <v>0</v>
      </c>
      <c r="C23" s="185"/>
      <c r="D23" s="70">
        <v>0</v>
      </c>
      <c r="E23" s="130"/>
      <c r="F23" s="26" t="s">
        <v>6</v>
      </c>
    </row>
    <row r="24" spans="1:14" x14ac:dyDescent="0.25">
      <c r="A24" s="62" t="s">
        <v>11</v>
      </c>
      <c r="B24" s="184">
        <v>0</v>
      </c>
      <c r="C24" s="185"/>
      <c r="D24" s="70">
        <v>0</v>
      </c>
      <c r="E24" s="130"/>
      <c r="F24" s="26" t="s">
        <v>25</v>
      </c>
    </row>
    <row r="25" spans="1:14" x14ac:dyDescent="0.25">
      <c r="A25" s="62" t="s">
        <v>12</v>
      </c>
      <c r="B25" s="184">
        <v>0</v>
      </c>
      <c r="C25" s="185"/>
      <c r="D25" s="70">
        <v>0</v>
      </c>
      <c r="E25" s="130"/>
      <c r="F25" s="26" t="s">
        <v>25</v>
      </c>
    </row>
    <row r="26" spans="1:14" x14ac:dyDescent="0.25">
      <c r="A26" s="64" t="s">
        <v>51</v>
      </c>
      <c r="B26" s="203">
        <f>IF(B5="",0,FB!I20)</f>
        <v>0</v>
      </c>
      <c r="C26" s="204"/>
      <c r="D26" s="123"/>
      <c r="E26" s="131"/>
      <c r="F26" s="28" t="s">
        <v>71</v>
      </c>
    </row>
    <row r="27" spans="1:14" x14ac:dyDescent="0.25">
      <c r="A27" s="139" t="s">
        <v>70</v>
      </c>
      <c r="B27" s="206">
        <v>0</v>
      </c>
      <c r="C27" s="207"/>
      <c r="D27" s="140">
        <v>0</v>
      </c>
      <c r="E27" s="141"/>
      <c r="F27" s="28" t="s">
        <v>89</v>
      </c>
    </row>
    <row r="28" spans="1:14" ht="15.75" thickBot="1" x14ac:dyDescent="0.3">
      <c r="A28" s="15" t="s">
        <v>20</v>
      </c>
      <c r="B28" s="205">
        <f>SUM(B15:C26)-B27</f>
        <v>0</v>
      </c>
      <c r="C28" s="205"/>
      <c r="D28" s="71">
        <f>SUM(D15:D26)-D27</f>
        <v>0</v>
      </c>
      <c r="E28" s="132"/>
      <c r="F28" s="27"/>
    </row>
    <row r="29" spans="1:14" ht="15.75" thickTop="1" x14ac:dyDescent="0.25">
      <c r="A29" s="15"/>
      <c r="B29" s="15"/>
      <c r="C29" s="15"/>
      <c r="D29" s="29"/>
      <c r="E29" s="133"/>
      <c r="F29" s="27"/>
    </row>
    <row r="30" spans="1:14" s="68" customFormat="1" ht="15.75" customHeight="1" thickBot="1" x14ac:dyDescent="0.3">
      <c r="A30" s="66" t="s">
        <v>21</v>
      </c>
      <c r="B30" s="188">
        <f>SUM(B28:D28)</f>
        <v>0</v>
      </c>
      <c r="C30" s="188"/>
      <c r="D30" s="188"/>
      <c r="E30" s="134"/>
      <c r="F30" s="67"/>
      <c r="G30"/>
      <c r="H30"/>
      <c r="I30"/>
      <c r="J30"/>
      <c r="K30"/>
      <c r="L30"/>
      <c r="M30"/>
      <c r="N30"/>
    </row>
    <row r="31" spans="1:14" ht="15.75" thickTop="1" x14ac:dyDescent="0.25">
      <c r="A31" s="15"/>
      <c r="B31" s="31"/>
      <c r="C31" s="31"/>
      <c r="D31" s="32"/>
      <c r="E31" s="135"/>
      <c r="F31" s="27"/>
    </row>
    <row r="32" spans="1:14" x14ac:dyDescent="0.25">
      <c r="A32" s="10"/>
      <c r="B32" s="10"/>
      <c r="C32" s="10"/>
      <c r="D32" s="11"/>
      <c r="E32" s="136"/>
      <c r="F32" s="11"/>
    </row>
    <row r="33" spans="1:14" ht="15.75" thickBot="1" x14ac:dyDescent="0.3">
      <c r="A33" s="21" t="s">
        <v>87</v>
      </c>
      <c r="B33" s="22"/>
      <c r="C33" s="22"/>
      <c r="D33" s="23"/>
      <c r="E33" s="137"/>
      <c r="F33" s="23"/>
    </row>
    <row r="34" spans="1:14" ht="36.75" thickBot="1" x14ac:dyDescent="0.3">
      <c r="A34" s="33" t="s">
        <v>88</v>
      </c>
      <c r="B34" s="189">
        <f ca="1">IF(SozSt!B24&lt;=4,SozSt!B24,"")</f>
        <v>1</v>
      </c>
      <c r="C34" s="190"/>
      <c r="D34" s="34" t="str">
        <f ca="1">SozSt!B25</f>
        <v>Mindestbeitrag</v>
      </c>
      <c r="E34" s="138"/>
      <c r="F34" s="35"/>
    </row>
    <row r="35" spans="1:14" ht="12.75" customHeight="1" x14ac:dyDescent="0.25">
      <c r="A35" s="33"/>
      <c r="B35" s="55"/>
      <c r="C35" s="55"/>
      <c r="D35" s="56"/>
      <c r="E35" s="56"/>
      <c r="F35" s="35"/>
    </row>
    <row r="36" spans="1:14" ht="30" customHeight="1" x14ac:dyDescent="0.25">
      <c r="A36" s="208" t="s">
        <v>108</v>
      </c>
      <c r="B36" s="208"/>
      <c r="C36" s="208"/>
      <c r="D36" s="208"/>
      <c r="E36" s="208"/>
      <c r="F36" s="208"/>
    </row>
    <row r="37" spans="1:14" s="107" customFormat="1" x14ac:dyDescent="0.25">
      <c r="A37" s="106"/>
      <c r="B37" s="106"/>
      <c r="C37" s="106"/>
      <c r="D37" s="106"/>
      <c r="E37" s="106"/>
      <c r="F37" s="106"/>
      <c r="G37"/>
      <c r="H37"/>
      <c r="I37"/>
      <c r="J37"/>
      <c r="K37"/>
      <c r="L37"/>
      <c r="M37"/>
      <c r="N37"/>
    </row>
    <row r="38" spans="1:14" s="107" customFormat="1" x14ac:dyDescent="0.25">
      <c r="A38" s="110" t="s">
        <v>59</v>
      </c>
      <c r="B38" s="111"/>
      <c r="C38" s="111"/>
      <c r="D38" s="111"/>
      <c r="E38" s="111"/>
      <c r="F38" s="111"/>
      <c r="G38"/>
      <c r="H38"/>
      <c r="I38"/>
      <c r="J38"/>
      <c r="K38"/>
      <c r="L38"/>
      <c r="M38"/>
      <c r="N38"/>
    </row>
    <row r="39" spans="1:14" s="107" customFormat="1" ht="15" customHeight="1" x14ac:dyDescent="0.25">
      <c r="A39" s="187" t="s">
        <v>79</v>
      </c>
      <c r="B39" s="187"/>
      <c r="C39" s="187"/>
      <c r="D39" s="187"/>
      <c r="E39" s="187"/>
      <c r="F39" s="187"/>
      <c r="G39"/>
      <c r="H39"/>
      <c r="I39"/>
      <c r="J39"/>
      <c r="K39"/>
      <c r="L39"/>
      <c r="M39"/>
      <c r="N39"/>
    </row>
    <row r="40" spans="1:14" s="107" customFormat="1" x14ac:dyDescent="0.25">
      <c r="A40" s="187"/>
      <c r="B40" s="187"/>
      <c r="C40" s="187"/>
      <c r="D40" s="187"/>
      <c r="E40" s="187"/>
      <c r="F40" s="187"/>
      <c r="G40"/>
      <c r="H40"/>
      <c r="I40"/>
      <c r="J40"/>
      <c r="K40"/>
      <c r="L40"/>
      <c r="M40"/>
      <c r="N40"/>
    </row>
    <row r="41" spans="1:14" s="107" customFormat="1" x14ac:dyDescent="0.25">
      <c r="A41" s="187"/>
      <c r="B41" s="187"/>
      <c r="C41" s="187"/>
      <c r="D41" s="187"/>
      <c r="E41" s="187"/>
      <c r="F41" s="187"/>
      <c r="G41"/>
      <c r="H41"/>
      <c r="I41"/>
      <c r="J41"/>
      <c r="K41"/>
      <c r="L41"/>
      <c r="M41"/>
      <c r="N41"/>
    </row>
    <row r="42" spans="1:14" s="107" customFormat="1" x14ac:dyDescent="0.25">
      <c r="A42" s="187"/>
      <c r="B42" s="187"/>
      <c r="C42" s="187"/>
      <c r="D42" s="187"/>
      <c r="E42" s="187"/>
      <c r="F42" s="187"/>
      <c r="G42"/>
      <c r="H42"/>
      <c r="I42"/>
      <c r="J42"/>
      <c r="K42"/>
      <c r="L42"/>
      <c r="M42"/>
      <c r="N42"/>
    </row>
    <row r="43" spans="1:14" s="107" customFormat="1" x14ac:dyDescent="0.25">
      <c r="A43" s="177"/>
      <c r="B43" s="170" t="s">
        <v>103</v>
      </c>
      <c r="C43" s="112"/>
      <c r="D43" s="193"/>
      <c r="E43" s="193"/>
      <c r="F43" s="193"/>
      <c r="G43"/>
      <c r="H43"/>
      <c r="I43"/>
      <c r="J43"/>
      <c r="K43"/>
      <c r="L43"/>
      <c r="M43"/>
      <c r="N43"/>
    </row>
    <row r="44" spans="1:14" s="107" customFormat="1" x14ac:dyDescent="0.25">
      <c r="A44" s="144"/>
      <c r="B44" s="144"/>
      <c r="C44" s="144"/>
      <c r="D44" s="144"/>
      <c r="E44" s="144"/>
      <c r="F44" s="144"/>
      <c r="G44"/>
      <c r="H44"/>
      <c r="I44"/>
      <c r="J44"/>
      <c r="K44"/>
      <c r="L44"/>
      <c r="M44"/>
      <c r="N44"/>
    </row>
    <row r="45" spans="1:14" s="107" customFormat="1" x14ac:dyDescent="0.25">
      <c r="A45" s="176"/>
      <c r="B45" s="111"/>
      <c r="C45" s="111"/>
      <c r="D45" s="191"/>
      <c r="E45" s="191"/>
      <c r="F45" s="191"/>
      <c r="G45"/>
      <c r="H45"/>
      <c r="I45"/>
      <c r="J45"/>
      <c r="K45"/>
      <c r="L45"/>
      <c r="M45"/>
      <c r="N45"/>
    </row>
    <row r="46" spans="1:14" s="107" customFormat="1" ht="15" customHeight="1" x14ac:dyDescent="0.25">
      <c r="A46" s="143" t="s">
        <v>101</v>
      </c>
      <c r="B46" s="111"/>
      <c r="C46" s="111"/>
      <c r="D46" s="186" t="s">
        <v>102</v>
      </c>
      <c r="E46" s="186"/>
      <c r="F46" s="186"/>
      <c r="G46"/>
      <c r="H46"/>
      <c r="I46"/>
      <c r="J46"/>
      <c r="K46"/>
      <c r="L46"/>
      <c r="M46"/>
      <c r="N46"/>
    </row>
    <row r="47" spans="1:14" x14ac:dyDescent="0.25">
      <c r="A47" s="145"/>
      <c r="B47" s="111"/>
      <c r="C47" s="111"/>
      <c r="D47" s="145"/>
      <c r="E47" s="145"/>
      <c r="F47" s="145"/>
      <c r="G47" s="171" t="s">
        <v>104</v>
      </c>
    </row>
    <row r="48" spans="1:14" x14ac:dyDescent="0.25">
      <c r="A48" s="145"/>
      <c r="B48" s="111"/>
      <c r="C48" s="111"/>
      <c r="D48" s="145"/>
      <c r="E48" s="145"/>
      <c r="F48" s="145"/>
    </row>
    <row r="49" spans="1:6" x14ac:dyDescent="0.25">
      <c r="A49" s="145"/>
      <c r="B49" s="111"/>
      <c r="C49" s="111"/>
      <c r="D49" s="145"/>
      <c r="E49" s="145"/>
      <c r="F49" s="145"/>
    </row>
    <row r="50" spans="1:6" ht="15.75" customHeight="1" x14ac:dyDescent="0.25">
      <c r="A50" s="180" t="s">
        <v>73</v>
      </c>
      <c r="B50" s="180"/>
      <c r="C50" s="180"/>
      <c r="D50" s="180"/>
      <c r="E50" s="180"/>
      <c r="F50" s="180"/>
    </row>
    <row r="51" spans="1:6" ht="15.75" customHeight="1" x14ac:dyDescent="0.25">
      <c r="A51" s="111"/>
      <c r="B51" s="111"/>
      <c r="C51" s="111"/>
      <c r="D51" s="111"/>
      <c r="E51" s="111"/>
      <c r="F51" s="111"/>
    </row>
    <row r="52" spans="1:6" ht="15.75" customHeight="1" x14ac:dyDescent="0.25">
      <c r="A52" s="111"/>
      <c r="B52" s="111"/>
      <c r="C52" s="111"/>
      <c r="D52" s="111"/>
      <c r="E52" s="111"/>
      <c r="F52" s="111"/>
    </row>
    <row r="53" spans="1:6" ht="15.75" customHeight="1" x14ac:dyDescent="0.25">
      <c r="A53" s="106"/>
      <c r="B53" s="106"/>
      <c r="C53" s="106"/>
      <c r="D53" s="106"/>
      <c r="E53" s="106"/>
      <c r="F53" s="106"/>
    </row>
    <row r="54" spans="1:6" ht="15.75" customHeight="1" x14ac:dyDescent="0.25">
      <c r="A54" s="106"/>
      <c r="B54" s="106"/>
      <c r="C54" s="106"/>
      <c r="D54" s="106"/>
      <c r="E54" s="106"/>
      <c r="F54" s="106"/>
    </row>
    <row r="55" spans="1:6" ht="15.75" customHeight="1" x14ac:dyDescent="0.25">
      <c r="A55" s="108" t="s">
        <v>105</v>
      </c>
      <c r="B55" s="106"/>
      <c r="C55" s="106"/>
      <c r="D55" s="178"/>
      <c r="E55" s="106"/>
      <c r="F55" s="172" t="s">
        <v>103</v>
      </c>
    </row>
    <row r="56" spans="1:6" ht="15.75" customHeight="1" x14ac:dyDescent="0.25">
      <c r="A56" s="146"/>
      <c r="B56" s="106"/>
      <c r="C56" s="106"/>
      <c r="D56" s="181"/>
      <c r="E56" s="181"/>
      <c r="F56" s="181"/>
    </row>
    <row r="57" spans="1:6" x14ac:dyDescent="0.25">
      <c r="A57" s="147"/>
      <c r="B57" s="147"/>
      <c r="C57" s="147"/>
      <c r="D57" s="148"/>
      <c r="E57" s="148"/>
      <c r="F57" s="149"/>
    </row>
    <row r="58" spans="1:6" ht="15" customHeight="1" x14ac:dyDescent="0.25">
      <c r="A58" s="12"/>
      <c r="B58" s="192"/>
      <c r="C58" s="192"/>
      <c r="D58" s="192"/>
      <c r="E58" s="192"/>
      <c r="F58" s="192"/>
    </row>
    <row r="59" spans="1:6" x14ac:dyDescent="0.25">
      <c r="A59" s="12"/>
      <c r="B59" s="210" t="s">
        <v>106</v>
      </c>
      <c r="C59" s="210"/>
      <c r="D59" s="210"/>
      <c r="E59" s="210"/>
      <c r="F59" s="210"/>
    </row>
    <row r="60" spans="1:6" x14ac:dyDescent="0.25">
      <c r="A60" s="12"/>
      <c r="B60" s="109"/>
      <c r="C60" s="109"/>
      <c r="D60" s="109"/>
      <c r="E60" s="109"/>
      <c r="F60" s="109"/>
    </row>
    <row r="61" spans="1:6" x14ac:dyDescent="0.25">
      <c r="A61" s="12"/>
      <c r="B61" s="109"/>
      <c r="C61" s="109"/>
      <c r="D61" s="109"/>
      <c r="E61" s="109"/>
      <c r="F61" s="109"/>
    </row>
    <row r="62" spans="1:6" x14ac:dyDescent="0.25">
      <c r="A62" s="12"/>
      <c r="B62" s="7"/>
      <c r="C62" s="53"/>
      <c r="D62" s="7"/>
      <c r="E62" s="53"/>
      <c r="F62" s="7"/>
    </row>
    <row r="63" spans="1:6" x14ac:dyDescent="0.25">
      <c r="A63" s="211" t="s">
        <v>80</v>
      </c>
      <c r="B63" s="211"/>
      <c r="C63" s="211"/>
      <c r="D63" s="211"/>
      <c r="E63" s="211"/>
      <c r="F63" s="211"/>
    </row>
    <row r="64" spans="1:6" x14ac:dyDescent="0.25">
      <c r="A64" s="12"/>
      <c r="B64" s="7"/>
      <c r="C64" s="53"/>
      <c r="D64" s="7"/>
      <c r="E64" s="53"/>
      <c r="F64" s="7"/>
    </row>
    <row r="65" spans="1:14" ht="19.5" x14ac:dyDescent="0.3">
      <c r="A65" s="214" t="s">
        <v>42</v>
      </c>
      <c r="B65" s="214"/>
      <c r="C65" s="214"/>
      <c r="D65" s="214"/>
      <c r="E65" s="214"/>
      <c r="F65" s="214"/>
    </row>
    <row r="66" spans="1:14" x14ac:dyDescent="0.25">
      <c r="A66" s="12"/>
      <c r="B66" s="7"/>
      <c r="C66" s="53"/>
      <c r="D66" s="7"/>
      <c r="E66" s="53"/>
      <c r="F66" s="7"/>
    </row>
    <row r="67" spans="1:14" s="4" customFormat="1" x14ac:dyDescent="0.25">
      <c r="A67" s="5" t="s">
        <v>81</v>
      </c>
      <c r="G67"/>
      <c r="H67"/>
      <c r="I67"/>
      <c r="J67"/>
      <c r="K67"/>
      <c r="L67"/>
      <c r="M67"/>
      <c r="N67"/>
    </row>
    <row r="68" spans="1:14" s="4" customFormat="1" ht="15" customHeight="1" x14ac:dyDescent="0.25">
      <c r="A68" s="209" t="s">
        <v>86</v>
      </c>
      <c r="B68" s="209"/>
      <c r="C68" s="209"/>
      <c r="D68" s="209"/>
      <c r="E68" s="209"/>
      <c r="F68" s="209"/>
      <c r="G68"/>
      <c r="H68"/>
      <c r="I68"/>
      <c r="J68"/>
      <c r="K68"/>
      <c r="L68"/>
      <c r="M68"/>
      <c r="N68"/>
    </row>
    <row r="69" spans="1:14" s="4" customFormat="1" x14ac:dyDescent="0.25">
      <c r="A69" s="209"/>
      <c r="B69" s="209"/>
      <c r="C69" s="209"/>
      <c r="D69" s="209"/>
      <c r="E69" s="209"/>
      <c r="F69" s="209"/>
      <c r="G69"/>
      <c r="H69"/>
      <c r="I69"/>
      <c r="J69"/>
      <c r="K69"/>
      <c r="L69"/>
      <c r="M69"/>
      <c r="N69"/>
    </row>
    <row r="70" spans="1:14" s="4" customFormat="1" x14ac:dyDescent="0.25">
      <c r="A70" s="209"/>
      <c r="B70" s="209"/>
      <c r="C70" s="209"/>
      <c r="D70" s="209"/>
      <c r="E70" s="209"/>
      <c r="F70" s="209"/>
      <c r="G70"/>
      <c r="H70"/>
      <c r="I70"/>
      <c r="J70"/>
      <c r="K70"/>
      <c r="L70"/>
      <c r="M70"/>
      <c r="N70"/>
    </row>
    <row r="71" spans="1:14" s="4" customFormat="1" x14ac:dyDescent="0.25">
      <c r="A71" s="209"/>
      <c r="B71" s="209"/>
      <c r="C71" s="209"/>
      <c r="D71" s="209"/>
      <c r="E71" s="209"/>
      <c r="F71" s="209"/>
      <c r="G71"/>
      <c r="H71"/>
      <c r="I71"/>
      <c r="J71"/>
      <c r="K71"/>
      <c r="L71"/>
      <c r="M71"/>
      <c r="N71"/>
    </row>
    <row r="72" spans="1:14" s="4" customFormat="1" x14ac:dyDescent="0.25">
      <c r="A72" s="209"/>
      <c r="B72" s="209"/>
      <c r="C72" s="209"/>
      <c r="D72" s="209"/>
      <c r="E72" s="209"/>
      <c r="F72" s="209"/>
      <c r="G72"/>
      <c r="H72"/>
      <c r="I72"/>
      <c r="J72"/>
      <c r="K72"/>
      <c r="L72"/>
      <c r="M72"/>
      <c r="N72"/>
    </row>
    <row r="73" spans="1:14" s="4" customFormat="1" x14ac:dyDescent="0.25">
      <c r="A73" s="209"/>
      <c r="B73" s="209"/>
      <c r="C73" s="209"/>
      <c r="D73" s="209"/>
      <c r="E73" s="209"/>
      <c r="F73" s="209"/>
      <c r="G73"/>
      <c r="H73"/>
      <c r="I73"/>
      <c r="J73"/>
      <c r="K73"/>
      <c r="L73"/>
      <c r="M73"/>
      <c r="N73"/>
    </row>
    <row r="74" spans="1:14" s="4" customFormat="1" x14ac:dyDescent="0.25">
      <c r="A74" s="209"/>
      <c r="B74" s="209"/>
      <c r="C74" s="209"/>
      <c r="D74" s="209"/>
      <c r="E74" s="209"/>
      <c r="F74" s="209"/>
      <c r="G74"/>
      <c r="H74"/>
      <c r="I74"/>
      <c r="J74"/>
      <c r="K74"/>
      <c r="L74"/>
      <c r="M74"/>
      <c r="N74"/>
    </row>
    <row r="75" spans="1:14" s="4" customFormat="1" x14ac:dyDescent="0.25">
      <c r="A75" s="117"/>
      <c r="B75" s="117"/>
      <c r="C75" s="118"/>
      <c r="D75" s="117"/>
      <c r="E75" s="118"/>
      <c r="F75" s="117"/>
      <c r="G75"/>
      <c r="H75"/>
      <c r="I75"/>
      <c r="J75"/>
      <c r="K75"/>
      <c r="L75"/>
      <c r="M75"/>
      <c r="N75"/>
    </row>
    <row r="76" spans="1:14" s="4" customFormat="1" ht="18" thickBot="1" x14ac:dyDescent="0.3">
      <c r="A76" s="119" t="s">
        <v>68</v>
      </c>
      <c r="B76" s="54"/>
      <c r="C76" s="118"/>
      <c r="D76" s="54"/>
      <c r="E76" s="118"/>
      <c r="F76" s="54"/>
      <c r="G76"/>
      <c r="H76"/>
      <c r="I76"/>
      <c r="J76"/>
      <c r="K76"/>
      <c r="L76"/>
      <c r="M76"/>
      <c r="N76"/>
    </row>
    <row r="77" spans="1:14" s="4" customFormat="1" ht="32.25" customHeight="1" thickBot="1" x14ac:dyDescent="0.3">
      <c r="A77" s="212" t="s">
        <v>82</v>
      </c>
      <c r="B77" s="183"/>
      <c r="C77" s="183"/>
      <c r="D77" s="183"/>
      <c r="E77" s="183"/>
      <c r="F77" s="213"/>
      <c r="G77"/>
      <c r="H77"/>
      <c r="I77"/>
      <c r="J77"/>
      <c r="K77"/>
      <c r="L77"/>
      <c r="M77"/>
      <c r="N77"/>
    </row>
    <row r="78" spans="1:14" s="4" customFormat="1" ht="32.25" customHeight="1" thickBot="1" x14ac:dyDescent="0.3">
      <c r="A78" s="212" t="s">
        <v>69</v>
      </c>
      <c r="B78" s="183"/>
      <c r="C78" s="183"/>
      <c r="D78" s="183"/>
      <c r="E78" s="183"/>
      <c r="F78" s="213"/>
      <c r="G78"/>
      <c r="H78"/>
      <c r="I78"/>
      <c r="J78"/>
      <c r="K78"/>
      <c r="L78"/>
      <c r="M78"/>
      <c r="N78"/>
    </row>
    <row r="79" spans="1:14" s="4" customFormat="1" ht="96" customHeight="1" thickBot="1" x14ac:dyDescent="0.3">
      <c r="A79" s="212" t="s">
        <v>83</v>
      </c>
      <c r="B79" s="183"/>
      <c r="C79" s="183"/>
      <c r="D79" s="183"/>
      <c r="E79" s="183"/>
      <c r="F79" s="213"/>
      <c r="G79"/>
      <c r="H79"/>
      <c r="I79"/>
      <c r="J79"/>
      <c r="K79"/>
      <c r="L79"/>
      <c r="M79"/>
      <c r="N79"/>
    </row>
    <row r="80" spans="1:14" s="4" customFormat="1" ht="15.75" thickBot="1" x14ac:dyDescent="0.3">
      <c r="A80" s="182" t="s">
        <v>74</v>
      </c>
      <c r="B80" s="183"/>
      <c r="C80" s="183"/>
      <c r="D80" s="183"/>
      <c r="E80" s="183"/>
      <c r="F80" s="183"/>
      <c r="G80"/>
      <c r="H80"/>
      <c r="I80"/>
      <c r="J80"/>
      <c r="K80"/>
      <c r="L80"/>
      <c r="M80"/>
      <c r="N80"/>
    </row>
    <row r="81" spans="1:14" s="4" customFormat="1" x14ac:dyDescent="0.25">
      <c r="A81" s="9"/>
      <c r="B81" s="9"/>
      <c r="C81" s="118"/>
      <c r="D81" s="9"/>
      <c r="E81" s="118"/>
      <c r="F81" s="9"/>
      <c r="G81"/>
      <c r="H81"/>
      <c r="I81"/>
      <c r="J81"/>
      <c r="K81"/>
      <c r="L81"/>
      <c r="M81"/>
      <c r="N81"/>
    </row>
    <row r="82" spans="1:14" s="4" customFormat="1" x14ac:dyDescent="0.25">
      <c r="A82" s="14"/>
      <c r="B82" s="14"/>
      <c r="C82" s="14"/>
      <c r="D82" s="14"/>
      <c r="E82" s="14"/>
      <c r="F82" s="14"/>
      <c r="G82"/>
      <c r="H82"/>
      <c r="I82"/>
      <c r="J82"/>
      <c r="K82"/>
      <c r="L82"/>
      <c r="M82"/>
      <c r="N82"/>
    </row>
    <row r="83" spans="1:14" x14ac:dyDescent="0.25">
      <c r="A83" s="16" t="s">
        <v>75</v>
      </c>
      <c r="B83" s="179">
        <f>B4</f>
        <v>0</v>
      </c>
      <c r="C83" s="179"/>
      <c r="D83" s="179"/>
      <c r="E83" s="179"/>
      <c r="F83" s="179"/>
    </row>
    <row r="84" spans="1:14" x14ac:dyDescent="0.25">
      <c r="A84" s="30" t="s">
        <v>13</v>
      </c>
      <c r="B84" s="125">
        <f>B5</f>
        <v>0</v>
      </c>
      <c r="C84" s="120"/>
      <c r="D84" s="49"/>
      <c r="E84" s="49"/>
      <c r="F84" s="49"/>
    </row>
    <row r="85" spans="1:14" s="4" customFormat="1" x14ac:dyDescent="0.25">
      <c r="A85" s="50" t="s">
        <v>43</v>
      </c>
      <c r="B85" s="126"/>
      <c r="C85" s="151"/>
      <c r="D85" s="59"/>
      <c r="E85" s="59"/>
      <c r="F85" s="51"/>
      <c r="G85"/>
      <c r="H85"/>
      <c r="I85"/>
      <c r="J85"/>
      <c r="K85"/>
      <c r="L85"/>
      <c r="M85"/>
      <c r="N85"/>
    </row>
    <row r="86" spans="1:14" s="4" customFormat="1" ht="27" hidden="1" x14ac:dyDescent="0.25">
      <c r="A86" s="165" t="s">
        <v>91</v>
      </c>
      <c r="B86" s="166">
        <f>ROUND(B85,0)</f>
        <v>0</v>
      </c>
      <c r="C86" s="151"/>
      <c r="D86" s="59"/>
      <c r="E86" s="59"/>
      <c r="F86" s="51"/>
      <c r="G86"/>
      <c r="H86"/>
      <c r="I86"/>
      <c r="J86"/>
      <c r="K86"/>
      <c r="L86"/>
      <c r="M86"/>
      <c r="N86"/>
    </row>
    <row r="87" spans="1:14" s="4" customFormat="1" x14ac:dyDescent="0.25">
      <c r="A87" s="50" t="s">
        <v>47</v>
      </c>
      <c r="B87" s="127"/>
      <c r="C87" s="152"/>
      <c r="D87" s="50"/>
      <c r="E87" s="50"/>
      <c r="F87" s="51"/>
      <c r="G87"/>
      <c r="H87"/>
      <c r="I87"/>
      <c r="J87"/>
      <c r="K87"/>
      <c r="L87"/>
      <c r="M87"/>
      <c r="N87"/>
    </row>
    <row r="88" spans="1:14" s="4" customFormat="1" x14ac:dyDescent="0.25">
      <c r="A88" s="50"/>
      <c r="B88" s="60"/>
      <c r="C88" s="60"/>
      <c r="D88" s="50"/>
      <c r="E88" s="50"/>
      <c r="F88" s="51"/>
      <c r="G88"/>
      <c r="H88"/>
      <c r="I88"/>
      <c r="J88"/>
      <c r="K88"/>
      <c r="L88"/>
      <c r="M88"/>
      <c r="N88"/>
    </row>
    <row r="89" spans="1:14" s="4" customFormat="1" x14ac:dyDescent="0.25">
      <c r="A89" s="50" t="s">
        <v>84</v>
      </c>
      <c r="B89" s="161" t="e">
        <f ca="1">ROUND(TK!A48,0)</f>
        <v>#N/A</v>
      </c>
      <c r="C89" s="61"/>
      <c r="D89" s="50"/>
      <c r="E89" s="50"/>
      <c r="F89" s="51"/>
      <c r="G89"/>
      <c r="H89"/>
      <c r="I89"/>
      <c r="J89"/>
      <c r="K89"/>
      <c r="L89"/>
      <c r="M89"/>
      <c r="N89"/>
    </row>
    <row r="90" spans="1:14" s="4" customFormat="1" ht="15.75" thickBot="1" x14ac:dyDescent="0.3">
      <c r="A90" s="54"/>
      <c r="B90" s="52"/>
      <c r="C90" s="52"/>
      <c r="D90" s="54"/>
      <c r="E90" s="118"/>
      <c r="G90"/>
      <c r="H90"/>
      <c r="I90"/>
      <c r="J90"/>
      <c r="K90"/>
      <c r="L90"/>
      <c r="M90"/>
      <c r="N90"/>
    </row>
    <row r="91" spans="1:14" s="4" customFormat="1" x14ac:dyDescent="0.25">
      <c r="A91" s="36"/>
      <c r="B91" s="37"/>
      <c r="C91" s="37"/>
      <c r="D91" s="37"/>
      <c r="E91" s="37"/>
      <c r="F91" s="38"/>
      <c r="G91"/>
      <c r="H91"/>
      <c r="I91"/>
      <c r="J91"/>
      <c r="K91"/>
      <c r="L91"/>
      <c r="M91"/>
      <c r="N91"/>
    </row>
    <row r="92" spans="1:14" s="4" customFormat="1" x14ac:dyDescent="0.25">
      <c r="A92" s="39"/>
      <c r="B92" s="40" t="s">
        <v>22</v>
      </c>
      <c r="C92" s="40"/>
      <c r="D92" s="40" t="s">
        <v>0</v>
      </c>
      <c r="E92" s="40"/>
      <c r="F92" s="41"/>
      <c r="G92"/>
      <c r="H92"/>
      <c r="I92"/>
      <c r="J92"/>
      <c r="K92"/>
      <c r="L92"/>
      <c r="M92"/>
      <c r="N92"/>
    </row>
    <row r="93" spans="1:14" ht="28.5" customHeight="1" x14ac:dyDescent="0.25">
      <c r="A93" s="42" t="s">
        <v>26</v>
      </c>
      <c r="B93" s="202">
        <f ca="1">B34</f>
        <v>1</v>
      </c>
      <c r="C93" s="202"/>
      <c r="D93" s="43" t="e">
        <f ca="1">IF(B87&gt;B89,B89,B87)</f>
        <v>#N/A</v>
      </c>
      <c r="E93" s="43"/>
      <c r="F93" s="215" t="str">
        <f ca="1">D34</f>
        <v>Mindestbeitrag</v>
      </c>
    </row>
    <row r="94" spans="1:14" s="169" customFormat="1" x14ac:dyDescent="0.25">
      <c r="A94" s="167" t="s">
        <v>92</v>
      </c>
      <c r="B94" s="202"/>
      <c r="C94" s="202"/>
      <c r="D94" s="168" t="e">
        <f ca="1">IF(B84&lt;5,IF(B93="",0,IF(B93=1,LOOKUP(B86,TK!$H$3:$H$44,TK!F3:F44),D93*VALUE(LEFT(F93,3)))),IF(B93="",0,IF(B93=1,LOOKUP(B86,TK!$H$3:$H$44,TK!G3:G44),D93*VALUE(LEFT(F93,3)))))</f>
        <v>#N/A</v>
      </c>
      <c r="E94" s="168"/>
      <c r="F94" s="215"/>
    </row>
    <row r="95" spans="1:14" ht="29.25" customHeight="1" thickBot="1" x14ac:dyDescent="0.3">
      <c r="A95" s="57" t="s">
        <v>46</v>
      </c>
      <c r="B95" s="202"/>
      <c r="C95" s="202"/>
      <c r="D95" s="58" t="e">
        <f ca="1">IF(F93="kein Anspruch",0,D93-D94)</f>
        <v>#N/A</v>
      </c>
      <c r="E95" s="43"/>
      <c r="F95" s="44"/>
    </row>
    <row r="96" spans="1:14" ht="16.5" thickTop="1" thickBot="1" x14ac:dyDescent="0.3">
      <c r="A96" s="45"/>
      <c r="B96" s="46"/>
      <c r="C96" s="46"/>
      <c r="D96" s="47"/>
      <c r="E96" s="47"/>
      <c r="F96" s="48"/>
    </row>
    <row r="98" spans="1:6" x14ac:dyDescent="0.25">
      <c r="D98" s="175"/>
      <c r="F98" s="173" t="s">
        <v>103</v>
      </c>
    </row>
    <row r="99" spans="1:6" x14ac:dyDescent="0.25">
      <c r="A99" s="174"/>
    </row>
    <row r="100" spans="1:6" x14ac:dyDescent="0.25">
      <c r="A100" s="6" t="s">
        <v>107</v>
      </c>
    </row>
    <row r="101" spans="1:6" ht="26.25" x14ac:dyDescent="0.25">
      <c r="A101" s="8" t="s">
        <v>60</v>
      </c>
    </row>
    <row r="103" spans="1:6" x14ac:dyDescent="0.25">
      <c r="A103" s="13"/>
    </row>
    <row r="104" spans="1:6" x14ac:dyDescent="0.25">
      <c r="A104" s="13"/>
    </row>
  </sheetData>
  <sheetProtection algorithmName="SHA-512" hashValue="wwNSBj+CvuvelcHbqowNcto/2nzeC6jl5Ma7vn9tPB5NEXb3HLhMIqnzt7Bk18bjrnYuwEFGZQr59ZqtlqkYQg==" saltValue="VZKvqwMY9gt2HaXsCgYz2A==" spinCount="100000" sheet="1" objects="1" scenarios="1" selectLockedCells="1"/>
  <mergeCells count="42">
    <mergeCell ref="B93:C95"/>
    <mergeCell ref="B23:C23"/>
    <mergeCell ref="B24:C24"/>
    <mergeCell ref="B25:C25"/>
    <mergeCell ref="B26:C26"/>
    <mergeCell ref="B28:C28"/>
    <mergeCell ref="B27:C27"/>
    <mergeCell ref="A36:F36"/>
    <mergeCell ref="A68:F74"/>
    <mergeCell ref="B59:F59"/>
    <mergeCell ref="A63:F63"/>
    <mergeCell ref="A78:F78"/>
    <mergeCell ref="A79:F79"/>
    <mergeCell ref="A65:F65"/>
    <mergeCell ref="A77:F77"/>
    <mergeCell ref="F93:F94"/>
    <mergeCell ref="A1:F1"/>
    <mergeCell ref="A13:F13"/>
    <mergeCell ref="A8:A9"/>
    <mergeCell ref="B6:F6"/>
    <mergeCell ref="B7:F7"/>
    <mergeCell ref="B4:F4"/>
    <mergeCell ref="B14:C14"/>
    <mergeCell ref="B15:C15"/>
    <mergeCell ref="B16:C16"/>
    <mergeCell ref="B17:C17"/>
    <mergeCell ref="B18:C18"/>
    <mergeCell ref="B83:F83"/>
    <mergeCell ref="A50:F50"/>
    <mergeCell ref="D56:F56"/>
    <mergeCell ref="A80:F80"/>
    <mergeCell ref="B19:C19"/>
    <mergeCell ref="B20:C20"/>
    <mergeCell ref="D46:F46"/>
    <mergeCell ref="A39:F42"/>
    <mergeCell ref="B21:C21"/>
    <mergeCell ref="B22:C22"/>
    <mergeCell ref="B30:D30"/>
    <mergeCell ref="B34:C34"/>
    <mergeCell ref="D45:F45"/>
    <mergeCell ref="B58:F58"/>
    <mergeCell ref="D43:F43"/>
  </mergeCells>
  <conditionalFormatting sqref="A43">
    <cfRule type="expression" dxfId="3" priority="4">
      <formula>ISBLANK($A$43)</formula>
    </cfRule>
  </conditionalFormatting>
  <conditionalFormatting sqref="D43:F43">
    <cfRule type="expression" dxfId="2" priority="3">
      <formula>ISBLANK($D$43)</formula>
    </cfRule>
  </conditionalFormatting>
  <conditionalFormatting sqref="D55">
    <cfRule type="expression" dxfId="1" priority="2">
      <formula>ISBLANK($D$55)</formula>
    </cfRule>
  </conditionalFormatting>
  <conditionalFormatting sqref="D98">
    <cfRule type="expression" dxfId="0" priority="1">
      <formula>ISBLANK($D$98)</formula>
    </cfRule>
  </conditionalFormatting>
  <dataValidations count="10">
    <dataValidation type="whole" showInputMessage="1" showErrorMessage="1" errorTitle="Angabe Prüfen" error="Es wird nur eine Eingabe zwischen 0 und 5 akzeptiert." promptTitle="Alter des Kindes" prompt="Bitte das Alter des Kindes in der Kinderbetreuung eintragen (lt. Stichtag 31.08.)" sqref="C5">
      <formula1>0</formula1>
      <formula2>5</formula2>
    </dataValidation>
    <dataValidation type="textLength" operator="greaterThan" showInputMessage="1" showErrorMessage="1" errorTitle="Angabe unzureichend" error="Bitte die Eingabe überprüfen." promptTitle="Name des Kindes" prompt="Bitte den Vor- und Zuname des Kindes in der Kinderbetreuung eingeben" sqref="B4:C4">
      <formula1>3</formula1>
    </dataValidation>
    <dataValidation type="textLength" operator="greaterThan" showInputMessage="1" showErrorMessage="1" errorTitle="Angabe unzureichend" error="Bitte die Eingabe überprüfen." promptTitle="1. Erziehungsberechte/r" prompt="Bitte Vor- und Zuname der/der 1. Erziehungsberechten eingeben." sqref="B6:C6">
      <formula1>3</formula1>
    </dataValidation>
    <dataValidation operator="greaterThan" allowBlank="1" showInputMessage="1" showErrorMessage="1" errorTitle="Angabe unzureichend" error="Bitte die Eingabe überprüfen." promptTitle="2. Erziehungsberechte/r" prompt="Bitte Vor- und Zuname der/der 2. Erziehungsberechten eingeben." sqref="B7:C7"/>
    <dataValidation type="decimal" showInputMessage="1" showErrorMessage="1" errorTitle="Eingabe ungültig" error="Bitte einen gültigen Wert von 15 bis 45 eingeben." promptTitle="Betreuungsstunden" prompt="Bitte Betreuungsausmaß pro Woche in Stunden eingeben." sqref="C85:C86">
      <formula1>15</formula1>
      <formula2>45</formula2>
    </dataValidation>
    <dataValidation type="decimal" operator="greaterThanOrEqual" showInputMessage="1" showErrorMessage="1" errorTitle="Eingabe ungültig" error="Bitte einen gültigen Betrag eingeben." promptTitle="Elternbeitrag" prompt="Bitte aktuellen Elternbeitrag in € pro Monat eingeben." sqref="C87">
      <formula1>0</formula1>
    </dataValidation>
    <dataValidation type="whole" showInputMessage="1" showErrorMessage="1" errorTitle="Angabe ungültig" error="Bitte einen gültigen Wert zwischen 0 und 27 eingeben." promptTitle="Alter des Geschwisters" prompt="Bitte das Alter des Geschwisters eingeben." sqref="B8:F9">
      <formula1>0</formula1>
      <formula2>27</formula2>
    </dataValidation>
    <dataValidation type="whole" errorStyle="information" operator="notBetween" showInputMessage="1" errorTitle="i" sqref="B5">
      <formula1>3</formula1>
      <formula2>5</formula2>
    </dataValidation>
    <dataValidation type="decimal" operator="greaterThanOrEqual" showInputMessage="1" showErrorMessage="1" errorTitle="Eingabe ungültig" error="Bitte einen gültigen Betrag eingeben." sqref="B87">
      <formula1>0</formula1>
    </dataValidation>
    <dataValidation type="list" allowBlank="1" showInputMessage="1" showErrorMessage="1" sqref="D55 D43:F43 A43 D98">
      <formula1>$G$46:$G$47</formula1>
    </dataValidation>
  </dataValidations>
  <pageMargins left="0.17" right="0.17" top="0.51181102362204722" bottom="0.59055118110236227" header="0.51181102362204722" footer="0.62992125984251968"/>
  <pageSetup paperSize="9" scale="99" orientation="portrait" r:id="rId1"/>
  <rowBreaks count="2" manualBreakCount="2">
    <brk id="36" max="16383" man="1"/>
    <brk id="6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28"/>
  <sheetViews>
    <sheetView workbookViewId="0">
      <selection activeCell="I13" sqref="I13"/>
    </sheetView>
  </sheetViews>
  <sheetFormatPr baseColWidth="10" defaultColWidth="11.42578125" defaultRowHeight="15" x14ac:dyDescent="0.25"/>
  <cols>
    <col min="1" max="1" width="16.5703125" style="72" customWidth="1"/>
    <col min="2" max="2" width="9.7109375" style="72" bestFit="1" customWidth="1"/>
    <col min="3" max="16384" width="11.42578125" style="72"/>
  </cols>
  <sheetData>
    <row r="1" spans="1:9" ht="81.75" customHeight="1" x14ac:dyDescent="0.25">
      <c r="A1" s="217" t="s">
        <v>94</v>
      </c>
      <c r="B1" s="217"/>
      <c r="C1" s="217"/>
      <c r="D1" s="217"/>
      <c r="E1" s="217"/>
      <c r="F1" s="217"/>
    </row>
    <row r="2" spans="1:9" ht="15.75" thickBot="1" x14ac:dyDescent="0.3">
      <c r="A2" s="73"/>
      <c r="B2" s="73"/>
    </row>
    <row r="3" spans="1:9" ht="30.75" thickBot="1" x14ac:dyDescent="0.3">
      <c r="A3" s="74" t="s">
        <v>13</v>
      </c>
      <c r="B3" s="75"/>
      <c r="C3" s="75" t="s">
        <v>14</v>
      </c>
    </row>
    <row r="4" spans="1:9" ht="15.75" thickBot="1" x14ac:dyDescent="0.3">
      <c r="A4" s="74" t="s">
        <v>15</v>
      </c>
      <c r="B4" s="75">
        <v>0</v>
      </c>
      <c r="C4" s="76">
        <v>132.30000000000001</v>
      </c>
    </row>
    <row r="5" spans="1:9" ht="15.75" thickBot="1" x14ac:dyDescent="0.3">
      <c r="A5" s="74" t="s">
        <v>16</v>
      </c>
      <c r="B5" s="75">
        <v>3</v>
      </c>
      <c r="C5" s="76">
        <v>141.5</v>
      </c>
    </row>
    <row r="6" spans="1:9" ht="15.75" thickBot="1" x14ac:dyDescent="0.3">
      <c r="A6" s="74" t="s">
        <v>17</v>
      </c>
      <c r="B6" s="75">
        <v>10</v>
      </c>
      <c r="C6" s="76">
        <v>164.2</v>
      </c>
    </row>
    <row r="7" spans="1:9" ht="15.75" thickBot="1" x14ac:dyDescent="0.3">
      <c r="A7" s="74" t="s">
        <v>18</v>
      </c>
      <c r="B7" s="75">
        <v>19</v>
      </c>
      <c r="C7" s="76">
        <v>191.6</v>
      </c>
    </row>
    <row r="8" spans="1:9" ht="15.75" thickBot="1" x14ac:dyDescent="0.3">
      <c r="A8" s="73"/>
      <c r="B8" s="77"/>
    </row>
    <row r="9" spans="1:9" ht="15.75" thickBot="1" x14ac:dyDescent="0.3">
      <c r="A9" s="74" t="s">
        <v>30</v>
      </c>
      <c r="B9" s="75">
        <v>2</v>
      </c>
      <c r="C9" s="76">
        <v>8.1999999999999993</v>
      </c>
    </row>
    <row r="10" spans="1:9" ht="15.75" thickBot="1" x14ac:dyDescent="0.3">
      <c r="A10" s="74" t="s">
        <v>28</v>
      </c>
      <c r="B10" s="75">
        <v>3</v>
      </c>
      <c r="C10" s="76">
        <v>20.2</v>
      </c>
    </row>
    <row r="11" spans="1:9" ht="15.75" thickBot="1" x14ac:dyDescent="0.3">
      <c r="A11" s="74" t="s">
        <v>61</v>
      </c>
      <c r="B11" s="75">
        <v>4</v>
      </c>
      <c r="C11" s="76">
        <v>30.7</v>
      </c>
    </row>
    <row r="12" spans="1:9" ht="15.75" thickBot="1" x14ac:dyDescent="0.3">
      <c r="A12" s="74" t="s">
        <v>62</v>
      </c>
      <c r="B12" s="75">
        <v>5</v>
      </c>
      <c r="C12" s="76">
        <v>37.200000000000003</v>
      </c>
    </row>
    <row r="13" spans="1:9" ht="15.75" thickBot="1" x14ac:dyDescent="0.3">
      <c r="A13" s="74" t="s">
        <v>63</v>
      </c>
      <c r="B13" s="75">
        <v>6</v>
      </c>
      <c r="C13" s="76">
        <v>41.5</v>
      </c>
    </row>
    <row r="14" spans="1:9" ht="15.75" thickBot="1" x14ac:dyDescent="0.3">
      <c r="A14" s="74" t="s">
        <v>64</v>
      </c>
      <c r="B14" s="75">
        <v>7</v>
      </c>
      <c r="C14" s="76">
        <v>60.3</v>
      </c>
    </row>
    <row r="15" spans="1:9" ht="15.75" thickBot="1" x14ac:dyDescent="0.3">
      <c r="A15" s="73"/>
      <c r="B15" s="73"/>
    </row>
    <row r="16" spans="1:9" ht="15.75" thickBot="1" x14ac:dyDescent="0.3">
      <c r="A16" s="74" t="s">
        <v>31</v>
      </c>
      <c r="B16" s="75">
        <v>1</v>
      </c>
      <c r="C16" s="75">
        <v>2</v>
      </c>
      <c r="D16" s="75">
        <v>3</v>
      </c>
      <c r="E16" s="75">
        <v>4</v>
      </c>
      <c r="F16" s="75">
        <v>5</v>
      </c>
      <c r="G16" s="75">
        <v>6</v>
      </c>
      <c r="H16" s="75">
        <v>7</v>
      </c>
      <c r="I16" s="75"/>
    </row>
    <row r="17" spans="1:9" ht="15.75" thickBot="1" x14ac:dyDescent="0.3">
      <c r="A17" s="78" t="s">
        <v>13</v>
      </c>
      <c r="B17" s="113">
        <f>Einkommenserh.!B5</f>
        <v>0</v>
      </c>
      <c r="C17" s="113" t="str">
        <f>IF(Einkommenserh.!B8="","",Einkommenserh.!B8)</f>
        <v/>
      </c>
      <c r="D17" s="113" t="str">
        <f>IF(Einkommenserh.!D8="","",Einkommenserh.!D8)</f>
        <v/>
      </c>
      <c r="E17" s="113" t="str">
        <f>IF(Einkommenserh.!F8="","",Einkommenserh.!F8)</f>
        <v/>
      </c>
      <c r="F17" s="113" t="str">
        <f>IF(Einkommenserh.!B9="","",Einkommenserh.!B9)</f>
        <v/>
      </c>
      <c r="G17" s="113" t="str">
        <f>IF(Einkommenserh.!D9="","",Einkommenserh.!D9)</f>
        <v/>
      </c>
      <c r="H17" s="113" t="str">
        <f>IF(Einkommenserh.!F9="","",Einkommenserh.!F9)</f>
        <v/>
      </c>
      <c r="I17" s="114">
        <f>COUNT(B17:H17)</f>
        <v>1</v>
      </c>
    </row>
    <row r="18" spans="1:9" ht="15.75" thickBot="1" x14ac:dyDescent="0.3">
      <c r="A18" s="78" t="s">
        <v>32</v>
      </c>
      <c r="B18" s="79">
        <f>INDEX(Kindergeld,MATCH(B17,Alter))</f>
        <v>132.30000000000001</v>
      </c>
      <c r="C18" s="79" t="str">
        <f t="shared" ref="C18:H18" si="0">IF(C17="","",INDEX(Kindergeld,MATCH(C17,Alter)))</f>
        <v/>
      </c>
      <c r="D18" s="79" t="str">
        <f t="shared" si="0"/>
        <v/>
      </c>
      <c r="E18" s="79" t="str">
        <f t="shared" si="0"/>
        <v/>
      </c>
      <c r="F18" s="79" t="str">
        <f t="shared" si="0"/>
        <v/>
      </c>
      <c r="G18" s="79" t="str">
        <f t="shared" si="0"/>
        <v/>
      </c>
      <c r="H18" s="79" t="str">
        <f t="shared" si="0"/>
        <v/>
      </c>
      <c r="I18" s="80">
        <f>SUM(B18:H18)</f>
        <v>132.30000000000001</v>
      </c>
    </row>
    <row r="19" spans="1:9" ht="15.75" thickBot="1" x14ac:dyDescent="0.3">
      <c r="A19" s="78" t="s">
        <v>33</v>
      </c>
      <c r="B19" s="79" t="str">
        <f>IF(B17="","",IF(Einkommenserh.!$B$10=0,"",INDEX(Staffelung,MATCH($I$17,Anzahl))))</f>
        <v/>
      </c>
      <c r="C19" s="79" t="str">
        <f>IF(C17="","",IF(Einkommenserh.!$B$10=0,"",INDEX(Staffelung,MATCH($I$17,Anzahl))))</f>
        <v/>
      </c>
      <c r="D19" s="79" t="str">
        <f>IF(D17="","",IF(Einkommenserh.!$B$10=0,"",INDEX(Staffelung,MATCH($I$17,Anzahl))))</f>
        <v/>
      </c>
      <c r="E19" s="79" t="str">
        <f>IF(E17="","",IF(Einkommenserh.!$B$10=0,"",INDEX(Staffelung,MATCH($I$17,Anzahl))))</f>
        <v/>
      </c>
      <c r="F19" s="79" t="str">
        <f>IF(F17="","",IF(Einkommenserh.!$B$10=0,"",INDEX(Staffelung,MATCH($I$17,Anzahl))))</f>
        <v/>
      </c>
      <c r="G19" s="79" t="str">
        <f>IF(G17="","",IF(Einkommenserh.!$B$10=0,"",INDEX(Staffelung,MATCH($I$17,Anzahl))))</f>
        <v/>
      </c>
      <c r="H19" s="79" t="str">
        <f>IF(H17="","",IF(Einkommenserh.!$B$10=0,"",INDEX(Staffelung,MATCH($I$17,Anzahl))))</f>
        <v/>
      </c>
      <c r="I19" s="80">
        <f>SUM(B19:H19)</f>
        <v>0</v>
      </c>
    </row>
    <row r="20" spans="1:9" ht="15.75" thickBot="1" x14ac:dyDescent="0.3">
      <c r="A20" s="81" t="s">
        <v>29</v>
      </c>
      <c r="B20" s="82">
        <f>SUM(B18:B19)</f>
        <v>132.30000000000001</v>
      </c>
      <c r="C20" s="82">
        <f t="shared" ref="C20:E20" si="1">SUM(C18:C19)</f>
        <v>0</v>
      </c>
      <c r="D20" s="82">
        <f t="shared" si="1"/>
        <v>0</v>
      </c>
      <c r="E20" s="82">
        <f t="shared" si="1"/>
        <v>0</v>
      </c>
      <c r="F20" s="82">
        <f t="shared" ref="F20:G20" si="2">SUM(F18:F19)</f>
        <v>0</v>
      </c>
      <c r="G20" s="82">
        <f t="shared" si="2"/>
        <v>0</v>
      </c>
      <c r="H20" s="82">
        <f t="shared" ref="H20" si="3">SUM(H18:H19)</f>
        <v>0</v>
      </c>
      <c r="I20" s="83">
        <f>SUM(B20:H20)</f>
        <v>132.30000000000001</v>
      </c>
    </row>
    <row r="22" spans="1:9" s="84" customFormat="1" ht="33.75" customHeight="1" x14ac:dyDescent="0.25">
      <c r="A22" s="216" t="s">
        <v>19</v>
      </c>
      <c r="B22" s="216"/>
      <c r="C22" s="216"/>
      <c r="D22" s="216"/>
      <c r="E22" s="216"/>
      <c r="F22" s="216"/>
    </row>
    <row r="23" spans="1:9" x14ac:dyDescent="0.25">
      <c r="A23" s="85" t="s">
        <v>95</v>
      </c>
      <c r="B23" s="85"/>
    </row>
    <row r="24" spans="1:9" x14ac:dyDescent="0.25">
      <c r="A24" s="85" t="s">
        <v>96</v>
      </c>
      <c r="B24" s="85"/>
    </row>
    <row r="25" spans="1:9" x14ac:dyDescent="0.25">
      <c r="A25" s="85" t="s">
        <v>97</v>
      </c>
      <c r="B25" s="85"/>
    </row>
    <row r="26" spans="1:9" x14ac:dyDescent="0.25">
      <c r="A26" s="85" t="s">
        <v>98</v>
      </c>
      <c r="B26" s="85"/>
    </row>
    <row r="27" spans="1:9" x14ac:dyDescent="0.25">
      <c r="A27" s="85" t="s">
        <v>99</v>
      </c>
      <c r="B27" s="85"/>
    </row>
    <row r="28" spans="1:9" x14ac:dyDescent="0.25">
      <c r="A28" s="85" t="s">
        <v>100</v>
      </c>
      <c r="B28" s="85"/>
    </row>
  </sheetData>
  <sheetProtection algorithmName="SHA-512" hashValue="bVqqIIxYjtyrdtDs0CwCsc0wjjg9F8+wXBQOUhtJaMJ9QbR4RxpZ4jKJcXy3W7oz9mh/kcRJFKvVXvXRrlTd4w==" saltValue="TOPwzwsT6GZKygOzy+Ys9A==" spinCount="100000" sheet="1" objects="1" scenarios="1" selectLockedCells="1" selectUnlockedCells="1"/>
  <mergeCells count="2">
    <mergeCell ref="A22:F22"/>
    <mergeCell ref="A1:F1"/>
  </mergeCells>
  <printOptions horizontalCentered="1"/>
  <pageMargins left="0.70866141732283472" right="0.70866141732283472" top="0.78740157480314965" bottom="0.78740157480314965"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C25"/>
  <sheetViews>
    <sheetView zoomScaleNormal="100" workbookViewId="0">
      <selection activeCell="C24" sqref="C24"/>
    </sheetView>
  </sheetViews>
  <sheetFormatPr baseColWidth="10" defaultColWidth="11.42578125" defaultRowHeight="15" x14ac:dyDescent="0.25"/>
  <cols>
    <col min="1" max="3" width="14.7109375" style="87" customWidth="1"/>
    <col min="4" max="16384" width="11.42578125" style="87"/>
  </cols>
  <sheetData>
    <row r="1" spans="1:3" ht="15.75" thickBot="1" x14ac:dyDescent="0.3">
      <c r="A1" s="86">
        <v>11</v>
      </c>
      <c r="B1" s="150">
        <v>2020.6420080000003</v>
      </c>
    </row>
    <row r="2" spans="1:3" ht="15.75" thickBot="1" x14ac:dyDescent="0.3">
      <c r="A2" s="86">
        <v>12</v>
      </c>
      <c r="B2" s="150">
        <v>2486.5837920000004</v>
      </c>
    </row>
    <row r="3" spans="1:3" ht="15.75" thickBot="1" x14ac:dyDescent="0.3">
      <c r="A3" s="86">
        <v>13</v>
      </c>
      <c r="B3" s="150">
        <v>2952.5255760000005</v>
      </c>
    </row>
    <row r="4" spans="1:3" ht="15.75" thickBot="1" x14ac:dyDescent="0.3">
      <c r="A4" s="86">
        <v>14</v>
      </c>
      <c r="B4" s="150">
        <v>3418.4673600000006</v>
      </c>
    </row>
    <row r="5" spans="1:3" ht="15.75" thickBot="1" x14ac:dyDescent="0.3">
      <c r="A5" s="86">
        <v>15</v>
      </c>
      <c r="B5" s="162">
        <f>B4+418</f>
        <v>3836.4673600000006</v>
      </c>
    </row>
    <row r="6" spans="1:3" ht="15.75" thickBot="1" x14ac:dyDescent="0.3">
      <c r="A6" s="86">
        <v>16</v>
      </c>
      <c r="B6" s="162">
        <f>B5+418</f>
        <v>4254.4673600000006</v>
      </c>
    </row>
    <row r="7" spans="1:3" ht="15.75" thickBot="1" x14ac:dyDescent="0.3">
      <c r="A7" s="86">
        <v>17</v>
      </c>
      <c r="B7" s="162">
        <f>B6+418</f>
        <v>4672.4673600000006</v>
      </c>
    </row>
    <row r="8" spans="1:3" ht="15.75" thickBot="1" x14ac:dyDescent="0.3">
      <c r="A8" s="86">
        <v>21</v>
      </c>
      <c r="B8" s="162">
        <v>2797.9921200000003</v>
      </c>
    </row>
    <row r="9" spans="1:3" ht="15.75" thickBot="1" x14ac:dyDescent="0.3">
      <c r="A9" s="86">
        <v>22</v>
      </c>
      <c r="B9" s="162">
        <v>3263.9339040000004</v>
      </c>
    </row>
    <row r="10" spans="1:3" ht="15.75" thickBot="1" x14ac:dyDescent="0.3">
      <c r="A10" s="86">
        <v>23</v>
      </c>
      <c r="B10" s="162">
        <v>3731.0463960000006</v>
      </c>
    </row>
    <row r="11" spans="1:3" ht="15.75" thickBot="1" x14ac:dyDescent="0.3">
      <c r="A11" s="86">
        <v>24</v>
      </c>
      <c r="B11" s="162">
        <v>4195.8174720000006</v>
      </c>
    </row>
    <row r="12" spans="1:3" ht="15.75" thickBot="1" x14ac:dyDescent="0.3">
      <c r="A12" s="86">
        <v>25</v>
      </c>
      <c r="B12" s="162">
        <f>B11+418</f>
        <v>4613.8174720000006</v>
      </c>
    </row>
    <row r="13" spans="1:3" ht="15.75" thickBot="1" x14ac:dyDescent="0.3">
      <c r="A13" s="86">
        <v>26</v>
      </c>
      <c r="B13" s="162">
        <f>B12+418</f>
        <v>5031.8174720000006</v>
      </c>
    </row>
    <row r="14" spans="1:3" ht="15.75" thickBot="1" x14ac:dyDescent="0.3">
      <c r="A14" s="86">
        <v>27</v>
      </c>
      <c r="B14" s="162">
        <f>B13+418</f>
        <v>5449.8174720000006</v>
      </c>
    </row>
    <row r="15" spans="1:3" ht="15.75" thickBot="1" x14ac:dyDescent="0.3">
      <c r="A15" s="88" t="s">
        <v>34</v>
      </c>
      <c r="B15" s="89" t="s">
        <v>48</v>
      </c>
      <c r="C15" s="90" t="s">
        <v>40</v>
      </c>
    </row>
    <row r="16" spans="1:3" ht="15.75" thickBot="1" x14ac:dyDescent="0.3"/>
    <row r="17" spans="1:2" ht="15.75" thickBot="1" x14ac:dyDescent="0.3">
      <c r="A17" s="91" t="s">
        <v>35</v>
      </c>
      <c r="B17" s="92">
        <f>IF(Einkommenserh.!B7="",1,2)</f>
        <v>1</v>
      </c>
    </row>
    <row r="18" spans="1:2" ht="15.75" thickBot="1" x14ac:dyDescent="0.3">
      <c r="A18" s="91" t="s">
        <v>27</v>
      </c>
      <c r="B18" s="93">
        <f>1+Einkommenserh.!B10</f>
        <v>1</v>
      </c>
    </row>
    <row r="19" spans="1:2" ht="15.75" thickBot="1" x14ac:dyDescent="0.3">
      <c r="A19" s="91" t="s">
        <v>36</v>
      </c>
      <c r="B19" s="93">
        <f>VALUE(B17&amp;B18)</f>
        <v>11</v>
      </c>
    </row>
    <row r="20" spans="1:2" ht="15.75" thickBot="1" x14ac:dyDescent="0.3">
      <c r="A20" s="91" t="s">
        <v>39</v>
      </c>
      <c r="B20" s="93" t="str">
        <f>ADDRESS(MATCH(B19,Personen,0),1,4)</f>
        <v>A1</v>
      </c>
    </row>
    <row r="21" spans="1:2" ht="15.75" thickBot="1" x14ac:dyDescent="0.3">
      <c r="B21" s="94"/>
    </row>
    <row r="22" spans="1:2" ht="15.75" thickBot="1" x14ac:dyDescent="0.3">
      <c r="A22" s="91" t="s">
        <v>37</v>
      </c>
      <c r="B22" s="95">
        <f>Einkommenserh.!B30</f>
        <v>0</v>
      </c>
    </row>
    <row r="23" spans="1:2" ht="15.75" thickBot="1" x14ac:dyDescent="0.3"/>
    <row r="24" spans="1:2" ht="15.75" thickBot="1" x14ac:dyDescent="0.3">
      <c r="A24" s="91" t="s">
        <v>22</v>
      </c>
      <c r="B24" s="89">
        <f ca="1">IF($B$22&lt;=INDIRECT(CHAR(CODE(LEFT($B$20,1))+1)&amp;RIGHT($B$20,LEN($B$20)-1)),1,IF(AND($B$22&gt;INDIRECT(CHAR(CODE(LEFT($B$20,1))+1)&amp;RIGHT($B$20,LEN($B$20)-1)),$B$22&lt;=INDIRECT(CHAR(CODE(LEFT($B$20,1))+2)&amp;RIGHT($B$20,LEN($B$20)-1))),2,IF(AND($B$22&gt;INDIRECT(CHAR(CODE(LEFT($B$20,1))+2)&amp;RIGHT($B$20,LEN($B$20)-1)),$B$22&lt;=INDIRECT(CHAR(CODE(LEFT($B$20,1))+3)&amp;RIGHT($B$20,LEN($B$20)-1))),3,IF(AND($B$22&gt;INDIRECT(CHAR(CODE(LEFT($B$20,1))+3)&amp;RIGHT($B$20,LEN($B$20)-1)),$B$22&lt;=INDIRECT(CHAR(CODE(LEFT($B$20,1))+4)&amp;RIGHT($B$20,LEN($B$20)-1))),4,5))))</f>
        <v>1</v>
      </c>
    </row>
    <row r="25" spans="1:2" ht="15.75" thickBot="1" x14ac:dyDescent="0.3">
      <c r="A25" s="91" t="s">
        <v>38</v>
      </c>
      <c r="B25" s="90" t="str">
        <f ca="1">IF(B24=1,B15,IF(B24=2,#REF!,IF(B24=3,#REF!,IF(B24=4,#REF!,C15))))</f>
        <v>Mindestbeitrag</v>
      </c>
    </row>
  </sheetData>
  <sheetProtection algorithmName="SHA-512" hashValue="CHa5BiU3bBShMmU7WKcpbmljImjvvsZJUamZGR1T16EkolJSmSMv05zNhQrSeBAxDk6F5nznG1X0e8jdEG0mtQ==" saltValue="KRhns8WAZdnzUFFgEtjmtQ==" spinCount="100000" sheet="1" objects="1" scenarios="1" selectLockedCells="1" selectUnlockedCells="1"/>
  <printOptions horizontalCentered="1"/>
  <pageMargins left="0.70866141732283472" right="0.70866141732283472" top="0.78740157480314965" bottom="0.78740157480314965"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53"/>
  <sheetViews>
    <sheetView zoomScale="70" zoomScaleNormal="70" workbookViewId="0">
      <pane ySplit="2" topLeftCell="A3" activePane="bottomLeft" state="frozen"/>
      <selection pane="bottomLeft" activeCell="L16" sqref="L16"/>
    </sheetView>
  </sheetViews>
  <sheetFormatPr baseColWidth="10" defaultColWidth="11.42578125" defaultRowHeight="15" x14ac:dyDescent="0.25"/>
  <cols>
    <col min="1" max="5" width="10.7109375" style="72" customWidth="1"/>
    <col min="6" max="6" width="14.7109375" style="72" bestFit="1" customWidth="1"/>
    <col min="7" max="7" width="14.7109375" style="72" customWidth="1"/>
    <col min="8" max="8" width="23.42578125" style="72" bestFit="1" customWidth="1"/>
    <col min="9" max="16384" width="11.42578125" style="72"/>
  </cols>
  <sheetData>
    <row r="1" spans="1:8" ht="15.75" thickBot="1" x14ac:dyDescent="0.3">
      <c r="A1" s="218"/>
      <c r="B1" s="218"/>
      <c r="C1" s="218"/>
      <c r="D1" s="218"/>
      <c r="E1" s="218"/>
    </row>
    <row r="2" spans="1:8" ht="30.75" thickBot="1" x14ac:dyDescent="0.3">
      <c r="A2" s="96">
        <v>1</v>
      </c>
      <c r="B2" s="96">
        <v>2</v>
      </c>
      <c r="C2" s="96">
        <v>3</v>
      </c>
      <c r="D2" s="96">
        <v>4</v>
      </c>
      <c r="E2" s="96">
        <v>5</v>
      </c>
      <c r="F2" s="97" t="s">
        <v>48</v>
      </c>
      <c r="G2" s="164" t="s">
        <v>90</v>
      </c>
      <c r="H2" s="142" t="s">
        <v>72</v>
      </c>
    </row>
    <row r="3" spans="1:8" ht="15.75" thickBot="1" x14ac:dyDescent="0.3">
      <c r="A3" s="163">
        <v>53.692</v>
      </c>
      <c r="B3" s="163">
        <v>41.394800000000004</v>
      </c>
      <c r="C3" s="163">
        <v>45.276000000000003</v>
      </c>
      <c r="D3" s="163">
        <v>54</v>
      </c>
      <c r="E3" s="163">
        <v>21.560000000000002</v>
      </c>
      <c r="F3" s="98">
        <v>0</v>
      </c>
      <c r="G3" s="98">
        <v>0</v>
      </c>
      <c r="H3" s="100">
        <v>4</v>
      </c>
    </row>
    <row r="4" spans="1:8" ht="15.75" thickBot="1" x14ac:dyDescent="0.3">
      <c r="A4" s="163">
        <v>67.114999999999995</v>
      </c>
      <c r="B4" s="163">
        <v>51.743500000000004</v>
      </c>
      <c r="C4" s="163">
        <v>45.276000000000003</v>
      </c>
      <c r="D4" s="163">
        <v>72</v>
      </c>
      <c r="E4" s="163">
        <v>26.950000000000003</v>
      </c>
      <c r="F4" s="98">
        <v>0</v>
      </c>
      <c r="G4" s="98">
        <v>0</v>
      </c>
      <c r="H4" s="100">
        <v>5</v>
      </c>
    </row>
    <row r="5" spans="1:8" ht="15.75" thickBot="1" x14ac:dyDescent="0.3">
      <c r="A5" s="163">
        <v>80.538000000000011</v>
      </c>
      <c r="B5" s="163">
        <v>62.092199999999998</v>
      </c>
      <c r="C5" s="163">
        <v>45.276000000000003</v>
      </c>
      <c r="D5" s="163">
        <v>85</v>
      </c>
      <c r="E5" s="163">
        <v>39.886000000000003</v>
      </c>
      <c r="F5" s="98">
        <v>0</v>
      </c>
      <c r="G5" s="98">
        <v>0</v>
      </c>
      <c r="H5" s="100">
        <v>6</v>
      </c>
    </row>
    <row r="6" spans="1:8" ht="15.75" thickBot="1" x14ac:dyDescent="0.3">
      <c r="A6" s="163">
        <v>93.960999999999999</v>
      </c>
      <c r="B6" s="163">
        <v>72.440899999999999</v>
      </c>
      <c r="C6" s="163">
        <v>45.276000000000003</v>
      </c>
      <c r="D6" s="163">
        <v>93</v>
      </c>
      <c r="E6" s="163">
        <v>47.432000000000002</v>
      </c>
      <c r="F6" s="98">
        <v>0</v>
      </c>
      <c r="G6" s="98">
        <v>0</v>
      </c>
      <c r="H6" s="100">
        <v>7</v>
      </c>
    </row>
    <row r="7" spans="1:8" ht="15.75" thickBot="1" x14ac:dyDescent="0.3">
      <c r="A7" s="163">
        <v>107.384</v>
      </c>
      <c r="B7" s="163">
        <v>82.789600000000007</v>
      </c>
      <c r="C7" s="163">
        <v>45.276000000000003</v>
      </c>
      <c r="D7" s="163">
        <v>103</v>
      </c>
      <c r="E7" s="163">
        <v>58.212000000000003</v>
      </c>
      <c r="F7" s="98">
        <v>0</v>
      </c>
      <c r="G7" s="98">
        <v>0</v>
      </c>
      <c r="H7" s="100">
        <v>8</v>
      </c>
    </row>
    <row r="8" spans="1:8" ht="15.75" thickBot="1" x14ac:dyDescent="0.3">
      <c r="A8" s="163">
        <v>120.80700000000002</v>
      </c>
      <c r="B8" s="163">
        <v>93.138300000000015</v>
      </c>
      <c r="C8" s="163">
        <v>45.276000000000003</v>
      </c>
      <c r="D8" s="163">
        <v>111</v>
      </c>
      <c r="E8" s="163">
        <v>65.75800000000001</v>
      </c>
      <c r="F8" s="98">
        <v>0</v>
      </c>
      <c r="G8" s="98">
        <v>0</v>
      </c>
      <c r="H8" s="100">
        <v>9</v>
      </c>
    </row>
    <row r="9" spans="1:8" ht="15.75" thickBot="1" x14ac:dyDescent="0.3">
      <c r="A9" s="154">
        <v>134.43091200000001</v>
      </c>
      <c r="B9" s="155">
        <v>103.62382800000002</v>
      </c>
      <c r="C9" s="155">
        <v>45</v>
      </c>
      <c r="D9" s="155">
        <v>119</v>
      </c>
      <c r="E9" s="155">
        <v>73.304000000000002</v>
      </c>
      <c r="F9" s="98">
        <v>0</v>
      </c>
      <c r="G9" s="98">
        <v>0</v>
      </c>
      <c r="H9" s="100">
        <v>10</v>
      </c>
    </row>
    <row r="10" spans="1:8" ht="15.75" thickBot="1" x14ac:dyDescent="0.3">
      <c r="A10" s="154">
        <v>147.8740032</v>
      </c>
      <c r="B10" s="155">
        <v>113.98621080000002</v>
      </c>
      <c r="C10" s="155">
        <v>45</v>
      </c>
      <c r="D10" s="155">
        <v>132</v>
      </c>
      <c r="E10" s="155">
        <v>86.240000000000009</v>
      </c>
      <c r="F10" s="98">
        <v>0</v>
      </c>
      <c r="G10" s="98">
        <v>0</v>
      </c>
      <c r="H10" s="100">
        <v>11</v>
      </c>
    </row>
    <row r="11" spans="1:8" ht="15.75" thickBot="1" x14ac:dyDescent="0.3">
      <c r="A11" s="154">
        <v>161.31709440000003</v>
      </c>
      <c r="B11" s="155">
        <v>124.34859360000003</v>
      </c>
      <c r="C11" s="155">
        <v>45</v>
      </c>
      <c r="D11" s="155">
        <v>141</v>
      </c>
      <c r="E11" s="155">
        <v>95.942000000000007</v>
      </c>
      <c r="F11" s="98">
        <v>0</v>
      </c>
      <c r="G11" s="98">
        <v>0</v>
      </c>
      <c r="H11" s="100">
        <v>12</v>
      </c>
    </row>
    <row r="12" spans="1:8" ht="15.75" thickBot="1" x14ac:dyDescent="0.3">
      <c r="A12" s="154">
        <v>174.7601856</v>
      </c>
      <c r="B12" s="155">
        <v>134.71097640000002</v>
      </c>
      <c r="C12" s="155">
        <v>45</v>
      </c>
      <c r="D12" s="155">
        <v>150</v>
      </c>
      <c r="E12" s="155">
        <v>104.566</v>
      </c>
      <c r="F12" s="98">
        <v>0</v>
      </c>
      <c r="G12" s="98">
        <v>0</v>
      </c>
      <c r="H12" s="100">
        <v>13</v>
      </c>
    </row>
    <row r="13" spans="1:8" ht="15.75" thickBot="1" x14ac:dyDescent="0.3">
      <c r="A13" s="154">
        <v>188.20327680000003</v>
      </c>
      <c r="B13" s="155">
        <v>145.07335920000003</v>
      </c>
      <c r="C13" s="155">
        <v>45</v>
      </c>
      <c r="D13" s="155">
        <v>157</v>
      </c>
      <c r="E13" s="155">
        <v>112.11200000000001</v>
      </c>
      <c r="F13" s="98">
        <v>0</v>
      </c>
      <c r="G13" s="98">
        <v>0</v>
      </c>
      <c r="H13" s="100">
        <v>14</v>
      </c>
    </row>
    <row r="14" spans="1:8" ht="15.75" thickBot="1" x14ac:dyDescent="0.3">
      <c r="A14" s="154">
        <v>201.646368</v>
      </c>
      <c r="B14" s="155">
        <v>155.43574200000003</v>
      </c>
      <c r="C14" s="155">
        <v>45</v>
      </c>
      <c r="D14" s="155">
        <v>165</v>
      </c>
      <c r="E14" s="155">
        <v>119.658</v>
      </c>
      <c r="F14" s="98">
        <v>0</v>
      </c>
      <c r="G14" s="98">
        <v>0</v>
      </c>
      <c r="H14" s="99">
        <v>15</v>
      </c>
    </row>
    <row r="15" spans="1:8" ht="15.75" thickBot="1" x14ac:dyDescent="0.3">
      <c r="A15" s="154">
        <v>215.08945920000002</v>
      </c>
      <c r="B15" s="154">
        <v>165.79812480000004</v>
      </c>
      <c r="C15" s="155">
        <v>45</v>
      </c>
      <c r="D15" s="155">
        <v>172</v>
      </c>
      <c r="E15" s="155">
        <v>127.20400000000001</v>
      </c>
      <c r="F15" s="98">
        <v>0</v>
      </c>
      <c r="G15" s="98">
        <v>0</v>
      </c>
      <c r="H15" s="100">
        <v>16</v>
      </c>
    </row>
    <row r="16" spans="1:8" ht="15.75" thickBot="1" x14ac:dyDescent="0.3">
      <c r="A16" s="154">
        <v>228.53255040000005</v>
      </c>
      <c r="B16" s="154">
        <v>176.16050760000005</v>
      </c>
      <c r="C16" s="155">
        <v>45</v>
      </c>
      <c r="D16" s="155">
        <v>184</v>
      </c>
      <c r="E16" s="155">
        <v>139.06200000000001</v>
      </c>
      <c r="F16" s="98">
        <v>0</v>
      </c>
      <c r="G16" s="98">
        <v>0</v>
      </c>
      <c r="H16" s="100">
        <v>17</v>
      </c>
    </row>
    <row r="17" spans="1:8" ht="15.75" thickBot="1" x14ac:dyDescent="0.3">
      <c r="A17" s="154">
        <v>241.97564160000002</v>
      </c>
      <c r="B17" s="154">
        <v>186.52289040000005</v>
      </c>
      <c r="C17" s="155">
        <v>45</v>
      </c>
      <c r="D17" s="155">
        <v>191</v>
      </c>
      <c r="E17" s="155">
        <v>145.53</v>
      </c>
      <c r="F17" s="98">
        <v>0</v>
      </c>
      <c r="G17" s="98">
        <v>0</v>
      </c>
      <c r="H17" s="100">
        <v>18</v>
      </c>
    </row>
    <row r="18" spans="1:8" ht="15.75" thickBot="1" x14ac:dyDescent="0.3">
      <c r="A18" s="154">
        <v>255.41873280000004</v>
      </c>
      <c r="B18" s="154">
        <v>196.88527320000003</v>
      </c>
      <c r="C18" s="155">
        <v>45</v>
      </c>
      <c r="D18" s="155">
        <v>198</v>
      </c>
      <c r="E18" s="155">
        <v>153.07600000000002</v>
      </c>
      <c r="F18" s="98">
        <v>0</v>
      </c>
      <c r="G18" s="98">
        <v>0</v>
      </c>
      <c r="H18" s="100">
        <v>19</v>
      </c>
    </row>
    <row r="19" spans="1:8" ht="15.75" thickBot="1" x14ac:dyDescent="0.3">
      <c r="A19" s="154">
        <v>268.86182400000001</v>
      </c>
      <c r="B19" s="154">
        <v>207.24765600000003</v>
      </c>
      <c r="C19" s="155">
        <v>45</v>
      </c>
      <c r="D19" s="155">
        <v>210</v>
      </c>
      <c r="E19" s="155">
        <v>164.934</v>
      </c>
      <c r="F19" s="98">
        <v>0</v>
      </c>
      <c r="G19" s="98">
        <v>0</v>
      </c>
      <c r="H19" s="100">
        <v>20</v>
      </c>
    </row>
    <row r="20" spans="1:8" ht="15.75" thickBot="1" x14ac:dyDescent="0.3">
      <c r="A20" s="156">
        <v>282.30491519999998</v>
      </c>
      <c r="B20" s="156">
        <v>217.61003880000004</v>
      </c>
      <c r="C20" s="155">
        <v>45</v>
      </c>
      <c r="D20" s="155">
        <v>219</v>
      </c>
      <c r="E20" s="155">
        <v>173.55800000000002</v>
      </c>
      <c r="F20" s="98">
        <v>0</v>
      </c>
      <c r="G20" s="98">
        <v>0</v>
      </c>
      <c r="H20" s="100">
        <v>21</v>
      </c>
    </row>
    <row r="21" spans="1:8" ht="15.75" thickBot="1" x14ac:dyDescent="0.3">
      <c r="A21" s="156">
        <v>295.74800640000001</v>
      </c>
      <c r="B21" s="156">
        <v>227.97242160000005</v>
      </c>
      <c r="C21" s="155">
        <v>45</v>
      </c>
      <c r="D21" s="155">
        <v>225</v>
      </c>
      <c r="E21" s="155">
        <v>180.02600000000001</v>
      </c>
      <c r="F21" s="98">
        <v>0</v>
      </c>
      <c r="G21" s="98">
        <v>0</v>
      </c>
      <c r="H21" s="100">
        <v>22</v>
      </c>
    </row>
    <row r="22" spans="1:8" ht="15.75" thickBot="1" x14ac:dyDescent="0.3">
      <c r="A22" s="156">
        <v>309.19109760000003</v>
      </c>
      <c r="B22" s="156">
        <v>238.33480440000005</v>
      </c>
      <c r="C22" s="155">
        <v>45</v>
      </c>
      <c r="D22" s="155">
        <v>232</v>
      </c>
      <c r="E22" s="155">
        <v>186.494</v>
      </c>
      <c r="F22" s="98">
        <v>0</v>
      </c>
      <c r="G22" s="98">
        <v>0</v>
      </c>
      <c r="H22" s="100">
        <v>23</v>
      </c>
    </row>
    <row r="23" spans="1:8" ht="15.75" thickBot="1" x14ac:dyDescent="0.3">
      <c r="A23" s="156">
        <v>322.63418880000006</v>
      </c>
      <c r="B23" s="156">
        <v>248.69718720000006</v>
      </c>
      <c r="C23" s="155">
        <v>45</v>
      </c>
      <c r="D23" s="155">
        <v>237</v>
      </c>
      <c r="E23" s="155">
        <v>191.88400000000001</v>
      </c>
      <c r="F23" s="98">
        <v>0</v>
      </c>
      <c r="G23" s="98">
        <v>0</v>
      </c>
      <c r="H23" s="100">
        <v>24</v>
      </c>
    </row>
    <row r="24" spans="1:8" ht="15.75" thickBot="1" x14ac:dyDescent="0.3">
      <c r="A24" s="156">
        <v>336.07728000000009</v>
      </c>
      <c r="B24" s="156">
        <v>259.05957000000006</v>
      </c>
      <c r="C24" s="155">
        <v>45</v>
      </c>
      <c r="D24" s="155">
        <v>243</v>
      </c>
      <c r="E24" s="155">
        <v>197.274</v>
      </c>
      <c r="F24" s="98">
        <v>0</v>
      </c>
      <c r="G24" s="98">
        <v>0</v>
      </c>
      <c r="H24" s="99">
        <v>25</v>
      </c>
    </row>
    <row r="25" spans="1:8" ht="15.75" thickBot="1" x14ac:dyDescent="0.3">
      <c r="A25" s="156">
        <v>347.79330740000006</v>
      </c>
      <c r="B25" s="156">
        <v>268.81514660000005</v>
      </c>
      <c r="C25" s="156">
        <v>60</v>
      </c>
      <c r="D25" s="156">
        <v>259</v>
      </c>
      <c r="E25" s="156">
        <v>213.44400000000002</v>
      </c>
      <c r="F25" s="98">
        <v>1</v>
      </c>
      <c r="G25" s="98">
        <v>1</v>
      </c>
      <c r="H25" s="100">
        <v>26</v>
      </c>
    </row>
    <row r="26" spans="1:8" ht="15.75" thickBot="1" x14ac:dyDescent="0.3">
      <c r="A26" s="156">
        <v>359.50933480000003</v>
      </c>
      <c r="B26" s="156">
        <v>278.57072320000003</v>
      </c>
      <c r="C26" s="156">
        <v>71</v>
      </c>
      <c r="D26" s="156">
        <v>268</v>
      </c>
      <c r="E26" s="156">
        <v>223.14600000000002</v>
      </c>
      <c r="F26" s="98">
        <v>2</v>
      </c>
      <c r="G26" s="98">
        <v>2</v>
      </c>
      <c r="H26" s="100">
        <v>27</v>
      </c>
    </row>
    <row r="27" spans="1:8" ht="15.75" thickBot="1" x14ac:dyDescent="0.3">
      <c r="A27" s="156">
        <v>371.22536220000001</v>
      </c>
      <c r="B27" s="156">
        <v>288.32629980000002</v>
      </c>
      <c r="C27" s="156">
        <v>81</v>
      </c>
      <c r="D27" s="156">
        <v>278</v>
      </c>
      <c r="E27" s="156">
        <v>232.84800000000001</v>
      </c>
      <c r="F27" s="98">
        <v>3</v>
      </c>
      <c r="G27" s="98">
        <v>3</v>
      </c>
      <c r="H27" s="100">
        <v>28</v>
      </c>
    </row>
    <row r="28" spans="1:8" ht="15.75" thickBot="1" x14ac:dyDescent="0.3">
      <c r="A28" s="156">
        <v>382.94138959999998</v>
      </c>
      <c r="B28" s="156">
        <v>298.0818764</v>
      </c>
      <c r="C28" s="156">
        <v>91</v>
      </c>
      <c r="D28" s="156">
        <v>288</v>
      </c>
      <c r="E28" s="156">
        <v>242.55</v>
      </c>
      <c r="F28" s="98">
        <v>4</v>
      </c>
      <c r="G28" s="98">
        <v>4</v>
      </c>
      <c r="H28" s="100">
        <v>29</v>
      </c>
    </row>
    <row r="29" spans="1:8" ht="15.75" thickBot="1" x14ac:dyDescent="0.3">
      <c r="A29" s="156">
        <v>394.65741699999995</v>
      </c>
      <c r="B29" s="156">
        <v>307.83745299999998</v>
      </c>
      <c r="C29" s="156">
        <v>100</v>
      </c>
      <c r="D29" s="156">
        <v>298</v>
      </c>
      <c r="E29" s="156">
        <v>252.25200000000001</v>
      </c>
      <c r="F29" s="98">
        <v>5</v>
      </c>
      <c r="G29" s="98">
        <v>5</v>
      </c>
      <c r="H29" s="100">
        <v>30</v>
      </c>
    </row>
    <row r="30" spans="1:8" ht="15.75" thickBot="1" x14ac:dyDescent="0.3">
      <c r="A30" s="156">
        <v>406.37344439999993</v>
      </c>
      <c r="B30" s="156">
        <v>317.59302959999997</v>
      </c>
      <c r="C30" s="156">
        <v>110</v>
      </c>
      <c r="D30" s="156">
        <v>307</v>
      </c>
      <c r="E30" s="156">
        <v>261.95400000000001</v>
      </c>
      <c r="F30" s="98">
        <v>6</v>
      </c>
      <c r="G30" s="98">
        <v>6</v>
      </c>
      <c r="H30" s="100">
        <v>31</v>
      </c>
    </row>
    <row r="31" spans="1:8" ht="15.75" thickBot="1" x14ac:dyDescent="0.3">
      <c r="A31" s="156">
        <v>418.0894717999999</v>
      </c>
      <c r="B31" s="156">
        <v>327.34860619999995</v>
      </c>
      <c r="C31" s="156">
        <v>120</v>
      </c>
      <c r="D31" s="156">
        <v>317</v>
      </c>
      <c r="E31" s="156">
        <v>271.65600000000001</v>
      </c>
      <c r="F31" s="98">
        <v>7</v>
      </c>
      <c r="G31" s="98">
        <v>7</v>
      </c>
      <c r="H31" s="100">
        <v>32</v>
      </c>
    </row>
    <row r="32" spans="1:8" ht="15.75" thickBot="1" x14ac:dyDescent="0.3">
      <c r="A32" s="156">
        <v>429.80549919999987</v>
      </c>
      <c r="B32" s="156">
        <v>337.10418279999993</v>
      </c>
      <c r="C32" s="156">
        <v>130</v>
      </c>
      <c r="D32" s="156">
        <v>327</v>
      </c>
      <c r="E32" s="156">
        <v>281.358</v>
      </c>
      <c r="F32" s="98">
        <v>8</v>
      </c>
      <c r="G32" s="98">
        <v>8</v>
      </c>
      <c r="H32" s="100">
        <v>33</v>
      </c>
    </row>
    <row r="33" spans="1:11" ht="15.75" thickBot="1" x14ac:dyDescent="0.3">
      <c r="A33" s="157">
        <v>441.52152659999985</v>
      </c>
      <c r="B33" s="157">
        <v>346.85975939999992</v>
      </c>
      <c r="C33" s="156">
        <v>139</v>
      </c>
      <c r="D33" s="157">
        <v>336</v>
      </c>
      <c r="E33" s="157">
        <v>291.06</v>
      </c>
      <c r="F33" s="98">
        <v>9</v>
      </c>
      <c r="G33" s="98">
        <v>9</v>
      </c>
      <c r="H33" s="158">
        <v>34</v>
      </c>
    </row>
    <row r="34" spans="1:11" ht="15.75" thickBot="1" x14ac:dyDescent="0.3">
      <c r="A34" s="156">
        <v>453.23755399999982</v>
      </c>
      <c r="B34" s="156">
        <v>356.6153359999999</v>
      </c>
      <c r="C34" s="156">
        <v>149</v>
      </c>
      <c r="D34" s="156">
        <v>346</v>
      </c>
      <c r="E34" s="156">
        <v>300.762</v>
      </c>
      <c r="F34" s="98">
        <v>10</v>
      </c>
      <c r="G34" s="98">
        <v>10</v>
      </c>
      <c r="H34" s="99">
        <v>35</v>
      </c>
    </row>
    <row r="35" spans="1:11" ht="15.75" thickBot="1" x14ac:dyDescent="0.3">
      <c r="A35" s="160">
        <v>464.95358139999979</v>
      </c>
      <c r="B35" s="160">
        <v>366.37091259999988</v>
      </c>
      <c r="C35" s="156">
        <v>160</v>
      </c>
      <c r="D35" s="160">
        <v>356</v>
      </c>
      <c r="E35" s="160">
        <v>310.464</v>
      </c>
      <c r="F35" s="98">
        <v>11</v>
      </c>
      <c r="G35" s="98">
        <v>11</v>
      </c>
      <c r="H35" s="159">
        <v>36</v>
      </c>
    </row>
    <row r="36" spans="1:11" ht="15.75" thickBot="1" x14ac:dyDescent="0.3">
      <c r="A36" s="156">
        <v>476.66960879999976</v>
      </c>
      <c r="B36" s="156">
        <v>376.12648919999987</v>
      </c>
      <c r="C36" s="156">
        <v>168</v>
      </c>
      <c r="D36" s="156">
        <v>365</v>
      </c>
      <c r="E36" s="156">
        <v>320.166</v>
      </c>
      <c r="F36" s="98">
        <v>12</v>
      </c>
      <c r="G36" s="98">
        <v>12</v>
      </c>
      <c r="H36" s="100">
        <v>37</v>
      </c>
    </row>
    <row r="37" spans="1:11" ht="15.75" thickBot="1" x14ac:dyDescent="0.3">
      <c r="A37" s="156">
        <v>488.38563619999974</v>
      </c>
      <c r="B37" s="156">
        <v>385.88206579999985</v>
      </c>
      <c r="C37" s="156">
        <v>178</v>
      </c>
      <c r="D37" s="156">
        <v>375</v>
      </c>
      <c r="E37" s="156">
        <v>329.86799999999999</v>
      </c>
      <c r="F37" s="98">
        <v>13</v>
      </c>
      <c r="G37" s="98">
        <v>13</v>
      </c>
      <c r="H37" s="100">
        <v>38</v>
      </c>
    </row>
    <row r="38" spans="1:11" ht="15.75" thickBot="1" x14ac:dyDescent="0.3">
      <c r="A38" s="156">
        <v>500.10166359999971</v>
      </c>
      <c r="B38" s="156">
        <v>395.63764239999983</v>
      </c>
      <c r="C38" s="156">
        <v>189</v>
      </c>
      <c r="D38" s="156">
        <v>385</v>
      </c>
      <c r="E38" s="156">
        <v>339.57000000000005</v>
      </c>
      <c r="F38" s="98">
        <v>14</v>
      </c>
      <c r="G38" s="98">
        <v>14</v>
      </c>
      <c r="H38" s="100">
        <v>39</v>
      </c>
    </row>
    <row r="39" spans="1:11" ht="15.75" thickBot="1" x14ac:dyDescent="0.3">
      <c r="A39" s="156">
        <v>511.81769099999968</v>
      </c>
      <c r="B39" s="156">
        <v>405.39321899999982</v>
      </c>
      <c r="C39" s="156">
        <v>198</v>
      </c>
      <c r="D39" s="156">
        <v>395</v>
      </c>
      <c r="E39" s="156">
        <v>349.27200000000005</v>
      </c>
      <c r="F39" s="98">
        <v>15</v>
      </c>
      <c r="G39" s="98">
        <v>15</v>
      </c>
      <c r="H39" s="100">
        <v>40</v>
      </c>
    </row>
    <row r="40" spans="1:11" ht="15.75" thickBot="1" x14ac:dyDescent="0.3">
      <c r="A40" s="156">
        <v>523.53371839999966</v>
      </c>
      <c r="B40" s="156">
        <v>415.1487955999998</v>
      </c>
      <c r="C40" s="156">
        <v>207</v>
      </c>
      <c r="D40" s="156">
        <v>404</v>
      </c>
      <c r="E40" s="156">
        <v>358.97400000000005</v>
      </c>
      <c r="F40" s="98">
        <v>16</v>
      </c>
      <c r="G40" s="98">
        <v>16</v>
      </c>
      <c r="H40" s="100">
        <v>41</v>
      </c>
    </row>
    <row r="41" spans="1:11" ht="15.75" thickBot="1" x14ac:dyDescent="0.3">
      <c r="A41" s="156">
        <v>535.24974579999969</v>
      </c>
      <c r="B41" s="156">
        <v>424.90437219999978</v>
      </c>
      <c r="C41" s="156">
        <v>218</v>
      </c>
      <c r="D41" s="156">
        <v>415</v>
      </c>
      <c r="E41" s="156">
        <v>369.75400000000002</v>
      </c>
      <c r="F41" s="98">
        <v>17</v>
      </c>
      <c r="G41" s="98">
        <v>17</v>
      </c>
      <c r="H41" s="100">
        <v>42</v>
      </c>
    </row>
    <row r="42" spans="1:11" ht="15.75" thickBot="1" x14ac:dyDescent="0.3">
      <c r="A42" s="156">
        <v>546.96577319999972</v>
      </c>
      <c r="B42" s="156">
        <v>434.65994879999977</v>
      </c>
      <c r="C42" s="156">
        <v>227</v>
      </c>
      <c r="D42" s="156">
        <v>425</v>
      </c>
      <c r="E42" s="156">
        <v>379.45600000000002</v>
      </c>
      <c r="F42" s="98">
        <v>18</v>
      </c>
      <c r="G42" s="98">
        <v>18</v>
      </c>
      <c r="H42" s="100">
        <v>43</v>
      </c>
      <c r="K42" s="84"/>
    </row>
    <row r="43" spans="1:11" ht="15.75" thickBot="1" x14ac:dyDescent="0.3">
      <c r="A43" s="156">
        <v>558.68180059999975</v>
      </c>
      <c r="B43" s="156">
        <v>444.41552539999975</v>
      </c>
      <c r="C43" s="156">
        <v>236</v>
      </c>
      <c r="D43" s="156">
        <v>434</v>
      </c>
      <c r="E43" s="156">
        <v>389.15800000000002</v>
      </c>
      <c r="F43" s="98">
        <v>19</v>
      </c>
      <c r="G43" s="98">
        <v>19</v>
      </c>
      <c r="H43" s="100">
        <v>44</v>
      </c>
    </row>
    <row r="44" spans="1:11" ht="15.75" thickBot="1" x14ac:dyDescent="0.3">
      <c r="A44" s="156">
        <v>570.39782799999978</v>
      </c>
      <c r="B44" s="156">
        <v>454.17110199999973</v>
      </c>
      <c r="C44" s="156">
        <v>246</v>
      </c>
      <c r="D44" s="156">
        <v>444</v>
      </c>
      <c r="E44" s="156">
        <v>398.86</v>
      </c>
      <c r="F44" s="98">
        <v>20</v>
      </c>
      <c r="G44" s="98">
        <v>20</v>
      </c>
      <c r="H44" s="99">
        <v>45</v>
      </c>
    </row>
    <row r="45" spans="1:11" ht="15.75" thickBot="1" x14ac:dyDescent="0.3"/>
    <row r="46" spans="1:11" ht="15.75" thickBot="1" x14ac:dyDescent="0.3">
      <c r="A46" s="92">
        <f>IF(Einkommenserh.!B84=0,1,Einkommenserh.!B84)</f>
        <v>1</v>
      </c>
      <c r="B46" s="101" t="s">
        <v>44</v>
      </c>
      <c r="C46" s="102"/>
      <c r="D46" s="102"/>
      <c r="E46" s="102"/>
      <c r="F46" s="103"/>
      <c r="G46" s="103"/>
      <c r="H46" s="104"/>
      <c r="I46" s="105"/>
    </row>
    <row r="47" spans="1:11" ht="15.75" thickBot="1" x14ac:dyDescent="0.3">
      <c r="A47" s="92">
        <f>Einkommenserh.!B85</f>
        <v>0</v>
      </c>
      <c r="B47" s="101" t="s">
        <v>45</v>
      </c>
      <c r="C47" s="102"/>
      <c r="D47" s="102"/>
      <c r="E47" s="102"/>
      <c r="F47" s="103"/>
      <c r="G47" s="103"/>
      <c r="H47" s="104"/>
    </row>
    <row r="48" spans="1:11" ht="15.75" thickBot="1" x14ac:dyDescent="0.3">
      <c r="A48" s="92" t="e">
        <f ca="1">LOOKUP(ROUNDUP(A47,0),H3:H44,INDIRECT(LEFT(ADDRESS(1,A46,4),1)&amp;TEXT(VALUE(RIGHT(ADDRESS(1,A46,4),1)+2),"#")&amp;":"&amp;LEFT(ADDRESS(1,A46,4),1)&amp;TEXT(VALUE(RIGHT(ADDRESS(1,A46,4),1)+37),"#")))</f>
        <v>#N/A</v>
      </c>
      <c r="B48" s="101" t="s">
        <v>52</v>
      </c>
      <c r="C48" s="102"/>
      <c r="D48" s="102"/>
      <c r="E48" s="102"/>
      <c r="F48" s="103"/>
      <c r="G48" s="103"/>
      <c r="H48" s="104"/>
    </row>
    <row r="51" spans="1:1" x14ac:dyDescent="0.25">
      <c r="A51" s="105"/>
    </row>
    <row r="53" spans="1:1" x14ac:dyDescent="0.25">
      <c r="A53" s="72" t="str">
        <f>LEFT(ADDRESS(1,A46,4),1)&amp;TEXT(VALUE(RIGHT(ADDRESS(1,A46,4),1)+2),"#")&amp;":"&amp;LEFT(ADDRESS(1,A46,4),1)&amp;TEXT(VALUE(RIGHT(ADDRESS(1,A46,4),1)+37),"#")</f>
        <v>A3:A38</v>
      </c>
    </row>
  </sheetData>
  <sheetProtection algorithmName="SHA-512" hashValue="kM9DBfqd8Hxbx/UBZvRbqgDQftWH/DvqK6raWeJKi1fGv9By+RRniSEEaEzhG2k6Z4uyquWiGMhmNMpWKfYGdA==" saltValue="5IWA7Ei0eiCyhi78A9J/5Q==" spinCount="100000" sheet="1" selectLockedCells="1"/>
  <mergeCells count="1">
    <mergeCell ref="A1:E1"/>
  </mergeCells>
  <printOptions horizontalCentered="1"/>
  <pageMargins left="0.70866141732283472" right="0.70866141732283472" top="0.78740157480314965" bottom="0.7874015748031496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Einkommenserh.</vt:lpstr>
      <vt:lpstr>FB</vt:lpstr>
      <vt:lpstr>SozSt</vt:lpstr>
      <vt:lpstr>TK</vt:lpstr>
      <vt:lpstr>Alter</vt:lpstr>
      <vt:lpstr>Alter_TK</vt:lpstr>
      <vt:lpstr>Anzahl</vt:lpstr>
      <vt:lpstr>Einkommen</vt:lpstr>
      <vt:lpstr>Kindergeld</vt:lpstr>
      <vt:lpstr>Personen</vt:lpstr>
      <vt:lpstr>Staffelung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Bereiter Christoph</cp:lastModifiedBy>
  <cp:lastPrinted>2023-05-05T12:54:47Z</cp:lastPrinted>
  <dcterms:created xsi:type="dcterms:W3CDTF">2016-04-05T13:30:09Z</dcterms:created>
  <dcterms:modified xsi:type="dcterms:W3CDTF">2024-12-12T13:29:10Z</dcterms:modified>
</cp:coreProperties>
</file>