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JAP\Desktop\"/>
    </mc:Choice>
  </mc:AlternateContent>
  <bookViews>
    <workbookView xWindow="0" yWindow="0" windowWidth="23040" windowHeight="9060"/>
  </bookViews>
  <sheets>
    <sheet name="KGG 1" sheetId="13" r:id="rId1"/>
    <sheet name="KGG 2" sheetId="12" r:id="rId2"/>
    <sheet name="KGG 3" sheetId="11" r:id="rId3"/>
    <sheet name="KGG 4" sheetId="10" r:id="rId4"/>
    <sheet name="KGG 5" sheetId="9" r:id="rId5"/>
    <sheet name="KGG 6" sheetId="6" r:id="rId6"/>
    <sheet name="VB-Zeit" sheetId="7" r:id="rId7"/>
    <sheet name="Ergebnis" sheetId="8" r:id="rId8"/>
  </sheets>
  <definedNames>
    <definedName name="max_Kinderanzahl" localSheetId="0">'KGG 1'!$A$41:$E$42</definedName>
    <definedName name="max_Kinderanzahl" localSheetId="1">'KGG 2'!$A$41:$E$42</definedName>
    <definedName name="max_Kinderanzahl" localSheetId="2">'KGG 3'!$A$41:$E$42</definedName>
    <definedName name="max_Kinderanzahl" localSheetId="3">'KGG 4'!$A$41:$E$42</definedName>
    <definedName name="max_Kinderanzahl" localSheetId="4">'KGG 5'!$A$41:$E$42</definedName>
    <definedName name="max_Kinderanzahl" localSheetId="5">'KGG 6'!$A$41:$E$42</definedName>
    <definedName name="max_Kinderanzahl">#REF!</definedName>
    <definedName name="VB_Zeit_Leitung" localSheetId="0">'KGG 1'!$A$71:$B$79</definedName>
    <definedName name="VB_Zeit_Leitung" localSheetId="1">'KGG 2'!$A$71:$B$79</definedName>
    <definedName name="VB_Zeit_Leitung" localSheetId="2">'KGG 3'!$A$71:$B$79</definedName>
    <definedName name="VB_Zeit_Leitung" localSheetId="3">'KGG 4'!$A$71:$B$79</definedName>
    <definedName name="VB_Zeit_Leitung" localSheetId="4">'KGG 5'!$A$71:$B$79</definedName>
    <definedName name="VB_Zeit_Leitung" localSheetId="5">'KGG 6'!$A$71:$B$79</definedName>
    <definedName name="VB_Zeit_Leitung">'VB-Zeit'!$A$48:$B$57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3" l="1"/>
  <c r="L17" i="13"/>
  <c r="L18" i="13"/>
  <c r="L19" i="13"/>
  <c r="L20" i="13"/>
  <c r="L21" i="13"/>
  <c r="L22" i="13"/>
  <c r="L23" i="13"/>
  <c r="L15" i="13"/>
  <c r="L16" i="12"/>
  <c r="L17" i="12"/>
  <c r="L18" i="12"/>
  <c r="L19" i="12"/>
  <c r="L20" i="12"/>
  <c r="L21" i="12"/>
  <c r="L22" i="12"/>
  <c r="L23" i="12"/>
  <c r="L15" i="12"/>
  <c r="L16" i="11"/>
  <c r="L17" i="11"/>
  <c r="L18" i="11"/>
  <c r="L19" i="11"/>
  <c r="L20" i="11"/>
  <c r="L21" i="11"/>
  <c r="L22" i="11"/>
  <c r="L23" i="11"/>
  <c r="L15" i="11"/>
  <c r="L16" i="10"/>
  <c r="L17" i="10"/>
  <c r="L18" i="10"/>
  <c r="L19" i="10"/>
  <c r="L20" i="10"/>
  <c r="L21" i="10"/>
  <c r="L22" i="10"/>
  <c r="L24" i="10"/>
  <c r="L15" i="10"/>
  <c r="L16" i="9"/>
  <c r="L17" i="9"/>
  <c r="L18" i="9"/>
  <c r="L19" i="9"/>
  <c r="L20" i="9"/>
  <c r="L21" i="9"/>
  <c r="L22" i="9"/>
  <c r="L24" i="9"/>
  <c r="L15" i="9"/>
  <c r="L16" i="6"/>
  <c r="L17" i="6"/>
  <c r="L18" i="6"/>
  <c r="L19" i="6"/>
  <c r="L20" i="6"/>
  <c r="L21" i="6"/>
  <c r="L22" i="6"/>
  <c r="L24" i="6"/>
  <c r="L15" i="6"/>
  <c r="B15" i="7" l="1"/>
  <c r="B14" i="7"/>
  <c r="B13" i="7"/>
  <c r="B12" i="7"/>
  <c r="B11" i="7"/>
  <c r="B10" i="7"/>
  <c r="B24" i="8"/>
  <c r="B21" i="8"/>
  <c r="B18" i="8"/>
  <c r="B15" i="8"/>
  <c r="B12" i="8"/>
  <c r="B9" i="8"/>
  <c r="B6" i="6"/>
  <c r="B5" i="6"/>
  <c r="B6" i="9"/>
  <c r="B5" i="9"/>
  <c r="B6" i="10"/>
  <c r="B5" i="10"/>
  <c r="B6" i="11"/>
  <c r="B5" i="11"/>
  <c r="B6" i="12"/>
  <c r="B5" i="12"/>
  <c r="B6" i="8"/>
  <c r="B5" i="8"/>
  <c r="I26" i="13"/>
  <c r="G26" i="13"/>
  <c r="F26" i="13"/>
  <c r="E26" i="13"/>
  <c r="D26" i="13"/>
  <c r="C26" i="13"/>
  <c r="C36" i="13" s="1"/>
  <c r="I25" i="13"/>
  <c r="A30" i="13" s="1"/>
  <c r="G25" i="13"/>
  <c r="F25" i="13"/>
  <c r="E25" i="13"/>
  <c r="D25" i="13"/>
  <c r="C25" i="13"/>
  <c r="B25" i="13"/>
  <c r="H10" i="7" s="1"/>
  <c r="E10" i="7" s="1"/>
  <c r="H24" i="13"/>
  <c r="L24" i="13" s="1"/>
  <c r="H23" i="13"/>
  <c r="H22" i="13"/>
  <c r="H21" i="13"/>
  <c r="H20" i="13"/>
  <c r="H19" i="13"/>
  <c r="H18" i="13"/>
  <c r="H17" i="13"/>
  <c r="H16" i="13"/>
  <c r="H15" i="13"/>
  <c r="I26" i="12"/>
  <c r="G26" i="12"/>
  <c r="F26" i="12"/>
  <c r="E26" i="12"/>
  <c r="D26" i="12"/>
  <c r="C26" i="12"/>
  <c r="C36" i="12" s="1"/>
  <c r="I25" i="12"/>
  <c r="A37" i="12" s="1"/>
  <c r="G25" i="12"/>
  <c r="F25" i="12"/>
  <c r="M17" i="12" s="1"/>
  <c r="N17" i="12" s="1"/>
  <c r="B51" i="12" s="1"/>
  <c r="E25" i="12"/>
  <c r="D25" i="12"/>
  <c r="C25" i="12"/>
  <c r="B25" i="12"/>
  <c r="H11" i="7" s="1"/>
  <c r="E11" i="7" s="1"/>
  <c r="H24" i="12"/>
  <c r="L24" i="12" s="1"/>
  <c r="H23" i="12"/>
  <c r="H22" i="12"/>
  <c r="J21" i="12"/>
  <c r="K21" i="12" s="1"/>
  <c r="H21" i="12"/>
  <c r="H20" i="12"/>
  <c r="H19" i="12"/>
  <c r="H18" i="12"/>
  <c r="H17" i="12"/>
  <c r="H16" i="12"/>
  <c r="H15" i="12"/>
  <c r="I26" i="11"/>
  <c r="G26" i="11"/>
  <c r="F26" i="11"/>
  <c r="E26" i="11"/>
  <c r="D26" i="11"/>
  <c r="C26" i="11"/>
  <c r="C36" i="11" s="1"/>
  <c r="I25" i="11"/>
  <c r="A37" i="11" s="1"/>
  <c r="G25" i="11"/>
  <c r="F25" i="11"/>
  <c r="E25" i="11"/>
  <c r="D25" i="11"/>
  <c r="C25" i="11"/>
  <c r="B25" i="11"/>
  <c r="H12" i="7" s="1"/>
  <c r="E12" i="7" s="1"/>
  <c r="H24" i="11"/>
  <c r="L24" i="11" s="1"/>
  <c r="H23" i="11"/>
  <c r="H22" i="11"/>
  <c r="H21" i="11"/>
  <c r="H20" i="11"/>
  <c r="H19" i="11"/>
  <c r="H18" i="11"/>
  <c r="H17" i="11"/>
  <c r="H16" i="11"/>
  <c r="H15" i="11"/>
  <c r="I26" i="10"/>
  <c r="G26" i="10"/>
  <c r="F26" i="10"/>
  <c r="E26" i="10"/>
  <c r="D26" i="10"/>
  <c r="C26" i="10"/>
  <c r="C36" i="10" s="1"/>
  <c r="I25" i="10"/>
  <c r="A37" i="10" s="1"/>
  <c r="G25" i="10"/>
  <c r="F25" i="10"/>
  <c r="J21" i="10" s="1"/>
  <c r="E25" i="10"/>
  <c r="D25" i="10"/>
  <c r="C25" i="10"/>
  <c r="B25" i="10"/>
  <c r="H13" i="7" s="1"/>
  <c r="E13" i="7" s="1"/>
  <c r="H24" i="10"/>
  <c r="H23" i="10"/>
  <c r="L23" i="10" s="1"/>
  <c r="H22" i="10"/>
  <c r="H21" i="10"/>
  <c r="H20" i="10"/>
  <c r="H19" i="10"/>
  <c r="H18" i="10"/>
  <c r="H17" i="10"/>
  <c r="H16" i="10"/>
  <c r="H15" i="10"/>
  <c r="A30" i="9"/>
  <c r="I26" i="9"/>
  <c r="G26" i="9"/>
  <c r="F26" i="9"/>
  <c r="E26" i="9"/>
  <c r="D26" i="9"/>
  <c r="C26" i="9"/>
  <c r="C36" i="9" s="1"/>
  <c r="I25" i="9"/>
  <c r="A37" i="9" s="1"/>
  <c r="G25" i="9"/>
  <c r="F25" i="9"/>
  <c r="J21" i="9" s="1"/>
  <c r="K21" i="9" s="1"/>
  <c r="E25" i="9"/>
  <c r="D25" i="9"/>
  <c r="C25" i="9"/>
  <c r="B25" i="9"/>
  <c r="H14" i="7" s="1"/>
  <c r="E14" i="7" s="1"/>
  <c r="H24" i="9"/>
  <c r="H23" i="9"/>
  <c r="L23" i="9" s="1"/>
  <c r="H22" i="9"/>
  <c r="H21" i="9"/>
  <c r="H20" i="9"/>
  <c r="H19" i="9"/>
  <c r="H18" i="9"/>
  <c r="H17" i="9"/>
  <c r="H16" i="9"/>
  <c r="H15" i="9"/>
  <c r="A6" i="8"/>
  <c r="A5" i="8"/>
  <c r="D36" i="9" l="1"/>
  <c r="D36" i="10"/>
  <c r="A36" i="10" s="1"/>
  <c r="J15" i="10"/>
  <c r="K15" i="10" s="1"/>
  <c r="D36" i="11"/>
  <c r="A36" i="11" s="1"/>
  <c r="D36" i="13"/>
  <c r="A36" i="13" s="1"/>
  <c r="J22" i="9"/>
  <c r="K22" i="9" s="1"/>
  <c r="J22" i="10"/>
  <c r="K22" i="10" s="1"/>
  <c r="H26" i="10"/>
  <c r="O23" i="10"/>
  <c r="J15" i="11"/>
  <c r="K15" i="11" s="1"/>
  <c r="O17" i="12"/>
  <c r="O21" i="12"/>
  <c r="J23" i="12"/>
  <c r="K23" i="12" s="1"/>
  <c r="M17" i="13"/>
  <c r="N17" i="13" s="1"/>
  <c r="B51" i="13" s="1"/>
  <c r="H25" i="13"/>
  <c r="A37" i="13"/>
  <c r="J24" i="13"/>
  <c r="K24" i="13" s="1"/>
  <c r="D36" i="12"/>
  <c r="A36" i="12" s="1"/>
  <c r="H26" i="12"/>
  <c r="J22" i="12"/>
  <c r="K22" i="12" s="1"/>
  <c r="J23" i="11"/>
  <c r="K23" i="11"/>
  <c r="J17" i="11"/>
  <c r="K17" i="11" s="1"/>
  <c r="M15" i="10"/>
  <c r="N15" i="10" s="1"/>
  <c r="B49" i="10" s="1"/>
  <c r="K21" i="10"/>
  <c r="O15" i="10"/>
  <c r="M22" i="10"/>
  <c r="N22" i="10" s="1"/>
  <c r="B56" i="10" s="1"/>
  <c r="O22" i="10"/>
  <c r="M18" i="9"/>
  <c r="N18" i="9" s="1"/>
  <c r="B52" i="9" s="1"/>
  <c r="J18" i="9"/>
  <c r="K18" i="9" s="1"/>
  <c r="J16" i="9"/>
  <c r="K16" i="9" s="1"/>
  <c r="O22" i="9"/>
  <c r="M16" i="9"/>
  <c r="N16" i="9" s="1"/>
  <c r="B50" i="9" s="1"/>
  <c r="M22" i="9"/>
  <c r="N22" i="9" s="1"/>
  <c r="B56" i="9" s="1"/>
  <c r="H26" i="9"/>
  <c r="M20" i="9"/>
  <c r="N20" i="9" s="1"/>
  <c r="B54" i="9" s="1"/>
  <c r="O23" i="9"/>
  <c r="O18" i="9"/>
  <c r="H26" i="13"/>
  <c r="O17" i="13"/>
  <c r="O22" i="13"/>
  <c r="O21" i="13"/>
  <c r="J17" i="13"/>
  <c r="K17" i="13" s="1"/>
  <c r="O23" i="12"/>
  <c r="M23" i="12"/>
  <c r="N23" i="12" s="1"/>
  <c r="B57" i="12" s="1"/>
  <c r="H25" i="12"/>
  <c r="A30" i="12"/>
  <c r="M21" i="12"/>
  <c r="N21" i="12" s="1"/>
  <c r="B55" i="12" s="1"/>
  <c r="J17" i="12"/>
  <c r="K17" i="12" s="1"/>
  <c r="O18" i="12"/>
  <c r="M24" i="11"/>
  <c r="N24" i="11" s="1"/>
  <c r="B58" i="11" s="1"/>
  <c r="J24" i="11"/>
  <c r="K24" i="11" s="1"/>
  <c r="O24" i="11"/>
  <c r="A30" i="11"/>
  <c r="O15" i="11"/>
  <c r="H25" i="11"/>
  <c r="H26" i="11"/>
  <c r="M23" i="11"/>
  <c r="N23" i="11" s="1"/>
  <c r="B57" i="11" s="1"/>
  <c r="O19" i="11"/>
  <c r="O16" i="11"/>
  <c r="M23" i="10"/>
  <c r="N23" i="10" s="1"/>
  <c r="B57" i="10" s="1"/>
  <c r="A30" i="10"/>
  <c r="O17" i="10"/>
  <c r="J20" i="10"/>
  <c r="K20" i="10" s="1"/>
  <c r="H25" i="10"/>
  <c r="M21" i="10"/>
  <c r="N21" i="10" s="1"/>
  <c r="B55" i="10" s="1"/>
  <c r="O18" i="10"/>
  <c r="O21" i="10"/>
  <c r="M24" i="9"/>
  <c r="N24" i="9" s="1"/>
  <c r="B58" i="9" s="1"/>
  <c r="O24" i="9"/>
  <c r="J24" i="9"/>
  <c r="K24" i="9" s="1"/>
  <c r="A36" i="9"/>
  <c r="H25" i="9"/>
  <c r="O21" i="9"/>
  <c r="M21" i="9"/>
  <c r="N21" i="9" s="1"/>
  <c r="B55" i="9" s="1"/>
  <c r="F42" i="7"/>
  <c r="F43" i="7"/>
  <c r="E31" i="8" s="1"/>
  <c r="F13" i="7"/>
  <c r="G11" i="7"/>
  <c r="F11" i="7" s="1"/>
  <c r="G12" i="7"/>
  <c r="F12" i="7" s="1"/>
  <c r="G13" i="7"/>
  <c r="G14" i="7"/>
  <c r="F14" i="7" s="1"/>
  <c r="G20" i="7"/>
  <c r="E43" i="7"/>
  <c r="C43" i="7"/>
  <c r="C42" i="7"/>
  <c r="O16" i="9" l="1"/>
  <c r="J23" i="10"/>
  <c r="K23" i="10" s="1"/>
  <c r="O20" i="10"/>
  <c r="M20" i="10"/>
  <c r="N20" i="10" s="1"/>
  <c r="B54" i="10" s="1"/>
  <c r="C54" i="10" s="1"/>
  <c r="M17" i="10"/>
  <c r="N17" i="10" s="1"/>
  <c r="B51" i="10" s="1"/>
  <c r="C51" i="10" s="1"/>
  <c r="J17" i="10"/>
  <c r="K17" i="10" s="1"/>
  <c r="M17" i="11"/>
  <c r="N17" i="11" s="1"/>
  <c r="B51" i="11" s="1"/>
  <c r="C51" i="11" s="1"/>
  <c r="M15" i="11"/>
  <c r="N15" i="11" s="1"/>
  <c r="B49" i="11" s="1"/>
  <c r="C49" i="11" s="1"/>
  <c r="O23" i="11"/>
  <c r="O17" i="11"/>
  <c r="M24" i="13"/>
  <c r="N24" i="13" s="1"/>
  <c r="B58" i="13" s="1"/>
  <c r="C58" i="13" s="1"/>
  <c r="O24" i="13"/>
  <c r="C55" i="10"/>
  <c r="C51" i="12"/>
  <c r="C52" i="9"/>
  <c r="C56" i="11"/>
  <c r="C49" i="10"/>
  <c r="C50" i="9"/>
  <c r="C58" i="9"/>
  <c r="C56" i="10"/>
  <c r="C55" i="12"/>
  <c r="C54" i="9"/>
  <c r="C58" i="11"/>
  <c r="C55" i="9"/>
  <c r="C57" i="10"/>
  <c r="C51" i="13"/>
  <c r="C57" i="11"/>
  <c r="C57" i="12"/>
  <c r="C56" i="9"/>
  <c r="C52" i="11"/>
  <c r="M22" i="12"/>
  <c r="N22" i="12" s="1"/>
  <c r="B56" i="12" s="1"/>
  <c r="C56" i="12" s="1"/>
  <c r="O22" i="12"/>
  <c r="M19" i="10"/>
  <c r="N19" i="10" s="1"/>
  <c r="B53" i="10" s="1"/>
  <c r="C53" i="10" s="1"/>
  <c r="J19" i="10"/>
  <c r="K19" i="10" s="1"/>
  <c r="O19" i="10"/>
  <c r="M19" i="9"/>
  <c r="N19" i="9" s="1"/>
  <c r="B53" i="9" s="1"/>
  <c r="C53" i="9" s="1"/>
  <c r="J19" i="9"/>
  <c r="K19" i="9" s="1"/>
  <c r="J15" i="9"/>
  <c r="K15" i="9" s="1"/>
  <c r="M15" i="9"/>
  <c r="N15" i="9" s="1"/>
  <c r="B49" i="9" s="1"/>
  <c r="C49" i="9" s="1"/>
  <c r="O19" i="9"/>
  <c r="J23" i="9"/>
  <c r="K23" i="9" s="1"/>
  <c r="M23" i="9"/>
  <c r="N23" i="9" s="1"/>
  <c r="B57" i="9" s="1"/>
  <c r="C57" i="9" s="1"/>
  <c r="J20" i="9"/>
  <c r="K20" i="9" s="1"/>
  <c r="O15" i="9"/>
  <c r="O20" i="9"/>
  <c r="J23" i="13"/>
  <c r="K23" i="13" s="1"/>
  <c r="O23" i="13"/>
  <c r="M23" i="13"/>
  <c r="N23" i="13" s="1"/>
  <c r="B57" i="13" s="1"/>
  <c r="C57" i="13" s="1"/>
  <c r="O19" i="13"/>
  <c r="M19" i="13"/>
  <c r="N19" i="13" s="1"/>
  <c r="B53" i="13" s="1"/>
  <c r="C53" i="13" s="1"/>
  <c r="J19" i="13"/>
  <c r="K19" i="13" s="1"/>
  <c r="J16" i="13"/>
  <c r="K16" i="13" s="1"/>
  <c r="M16" i="13"/>
  <c r="N16" i="13" s="1"/>
  <c r="B50" i="13" s="1"/>
  <c r="C50" i="13" s="1"/>
  <c r="O16" i="13"/>
  <c r="J22" i="13"/>
  <c r="K22" i="13" s="1"/>
  <c r="M22" i="13"/>
  <c r="N22" i="13" s="1"/>
  <c r="B56" i="13" s="1"/>
  <c r="C56" i="13" s="1"/>
  <c r="O15" i="13"/>
  <c r="J15" i="13"/>
  <c r="K15" i="13" s="1"/>
  <c r="M15" i="13"/>
  <c r="N15" i="13" s="1"/>
  <c r="B49" i="13" s="1"/>
  <c r="C49" i="13" s="1"/>
  <c r="J21" i="13"/>
  <c r="K21" i="13" s="1"/>
  <c r="M21" i="13"/>
  <c r="N21" i="13" s="1"/>
  <c r="B55" i="13" s="1"/>
  <c r="C55" i="13" s="1"/>
  <c r="J18" i="13"/>
  <c r="K18" i="13" s="1"/>
  <c r="O18" i="13"/>
  <c r="M18" i="13"/>
  <c r="N18" i="13" s="1"/>
  <c r="B52" i="13" s="1"/>
  <c r="C52" i="13" s="1"/>
  <c r="M20" i="13"/>
  <c r="N20" i="13" s="1"/>
  <c r="B54" i="13" s="1"/>
  <c r="C54" i="13" s="1"/>
  <c r="O20" i="13"/>
  <c r="J20" i="13"/>
  <c r="K20" i="13" s="1"/>
  <c r="M19" i="12"/>
  <c r="N19" i="12" s="1"/>
  <c r="B53" i="12" s="1"/>
  <c r="C53" i="12" s="1"/>
  <c r="J19" i="12"/>
  <c r="K19" i="12" s="1"/>
  <c r="J15" i="12"/>
  <c r="K15" i="12" s="1"/>
  <c r="O15" i="12"/>
  <c r="M15" i="12"/>
  <c r="N15" i="12" s="1"/>
  <c r="B49" i="12" s="1"/>
  <c r="C49" i="12" s="1"/>
  <c r="M16" i="12"/>
  <c r="N16" i="12" s="1"/>
  <c r="B50" i="12" s="1"/>
  <c r="C50" i="12" s="1"/>
  <c r="J16" i="12"/>
  <c r="K16" i="12" s="1"/>
  <c r="O16" i="12"/>
  <c r="M18" i="12"/>
  <c r="N18" i="12" s="1"/>
  <c r="B52" i="12" s="1"/>
  <c r="C52" i="12" s="1"/>
  <c r="J18" i="12"/>
  <c r="K18" i="12" s="1"/>
  <c r="M24" i="12"/>
  <c r="N24" i="12" s="1"/>
  <c r="B58" i="12" s="1"/>
  <c r="C58" i="12" s="1"/>
  <c r="J24" i="12"/>
  <c r="K24" i="12" s="1"/>
  <c r="O24" i="12"/>
  <c r="O19" i="12"/>
  <c r="O20" i="12"/>
  <c r="M20" i="12"/>
  <c r="N20" i="12" s="1"/>
  <c r="B54" i="12" s="1"/>
  <c r="C54" i="12" s="1"/>
  <c r="J20" i="12"/>
  <c r="K20" i="12" s="1"/>
  <c r="O21" i="11"/>
  <c r="J21" i="11"/>
  <c r="K21" i="11" s="1"/>
  <c r="M21" i="11"/>
  <c r="N21" i="11" s="1"/>
  <c r="B55" i="11" s="1"/>
  <c r="C55" i="11" s="1"/>
  <c r="M20" i="11"/>
  <c r="N20" i="11" s="1"/>
  <c r="B54" i="11" s="1"/>
  <c r="C54" i="11" s="1"/>
  <c r="J20" i="11"/>
  <c r="K20" i="11" s="1"/>
  <c r="M18" i="11"/>
  <c r="N18" i="11" s="1"/>
  <c r="B52" i="11" s="1"/>
  <c r="O18" i="11"/>
  <c r="J18" i="11"/>
  <c r="K18" i="11" s="1"/>
  <c r="O20" i="11"/>
  <c r="J16" i="11"/>
  <c r="K16" i="11" s="1"/>
  <c r="M16" i="11"/>
  <c r="N16" i="11" s="1"/>
  <c r="B50" i="11" s="1"/>
  <c r="C50" i="11" s="1"/>
  <c r="M19" i="11"/>
  <c r="N19" i="11" s="1"/>
  <c r="B53" i="11" s="1"/>
  <c r="C53" i="11" s="1"/>
  <c r="J19" i="11"/>
  <c r="K19" i="11" s="1"/>
  <c r="J22" i="11"/>
  <c r="K22" i="11" s="1"/>
  <c r="O22" i="11"/>
  <c r="M22" i="11"/>
  <c r="N22" i="11" s="1"/>
  <c r="B56" i="11" s="1"/>
  <c r="M24" i="10"/>
  <c r="N24" i="10" s="1"/>
  <c r="B58" i="10" s="1"/>
  <c r="C58" i="10" s="1"/>
  <c r="J24" i="10"/>
  <c r="K24" i="10" s="1"/>
  <c r="O24" i="10"/>
  <c r="M16" i="10"/>
  <c r="N16" i="10" s="1"/>
  <c r="B50" i="10" s="1"/>
  <c r="C50" i="10" s="1"/>
  <c r="O16" i="10"/>
  <c r="J16" i="10"/>
  <c r="K16" i="10" s="1"/>
  <c r="M18" i="10"/>
  <c r="N18" i="10" s="1"/>
  <c r="B52" i="10" s="1"/>
  <c r="C52" i="10" s="1"/>
  <c r="J18" i="10"/>
  <c r="K18" i="10" s="1"/>
  <c r="M17" i="9"/>
  <c r="N17" i="9" s="1"/>
  <c r="B51" i="9" s="1"/>
  <c r="C51" i="9" s="1"/>
  <c r="J17" i="9"/>
  <c r="K17" i="9" s="1"/>
  <c r="O17" i="9"/>
  <c r="F20" i="7"/>
  <c r="H16" i="6"/>
  <c r="H17" i="6"/>
  <c r="B29" i="7" s="1"/>
  <c r="H18" i="6"/>
  <c r="B30" i="7" s="1"/>
  <c r="H19" i="6"/>
  <c r="B31" i="7" s="1"/>
  <c r="H20" i="6"/>
  <c r="B32" i="7" s="1"/>
  <c r="H21" i="6"/>
  <c r="B33" i="7" s="1"/>
  <c r="H22" i="6"/>
  <c r="B34" i="7" s="1"/>
  <c r="H23" i="6"/>
  <c r="L23" i="6" s="1"/>
  <c r="H24" i="6"/>
  <c r="B36" i="7" s="1"/>
  <c r="H15" i="6"/>
  <c r="F26" i="6"/>
  <c r="F25" i="6"/>
  <c r="E26" i="6"/>
  <c r="D26" i="6"/>
  <c r="C26" i="6"/>
  <c r="C36" i="6" s="1"/>
  <c r="E25" i="6"/>
  <c r="D25" i="6"/>
  <c r="C25" i="6"/>
  <c r="B35" i="7" l="1"/>
  <c r="B28" i="7"/>
  <c r="B27" i="7"/>
  <c r="B59" i="13"/>
  <c r="C59" i="13"/>
  <c r="E10" i="8" s="1"/>
  <c r="C59" i="12"/>
  <c r="E13" i="8" s="1"/>
  <c r="B59" i="12"/>
  <c r="C59" i="11"/>
  <c r="E16" i="8" s="1"/>
  <c r="B59" i="11"/>
  <c r="C59" i="10"/>
  <c r="E19" i="8" s="1"/>
  <c r="B59" i="10"/>
  <c r="C59" i="9"/>
  <c r="E22" i="8" s="1"/>
  <c r="B59" i="9"/>
  <c r="I26" i="6"/>
  <c r="G26" i="6"/>
  <c r="D36" i="6" s="1"/>
  <c r="I25" i="6"/>
  <c r="G25" i="6"/>
  <c r="B25" i="6"/>
  <c r="H15" i="7" s="1"/>
  <c r="E15" i="7" l="1"/>
  <c r="G15" i="7"/>
  <c r="F15" i="7" s="1"/>
  <c r="A37" i="6"/>
  <c r="A30" i="6"/>
  <c r="A36" i="6"/>
  <c r="H26" i="6"/>
  <c r="H25" i="6"/>
  <c r="J23" i="6" l="1"/>
  <c r="K23" i="6" s="1"/>
  <c r="M23" i="6"/>
  <c r="N23" i="6" s="1"/>
  <c r="B57" i="6" s="1"/>
  <c r="C57" i="6" s="1"/>
  <c r="O23" i="6"/>
  <c r="J21" i="6"/>
  <c r="K21" i="6" s="1"/>
  <c r="M21" i="6"/>
  <c r="N21" i="6" s="1"/>
  <c r="B55" i="6" s="1"/>
  <c r="C55" i="6" s="1"/>
  <c r="O21" i="6"/>
  <c r="J22" i="6"/>
  <c r="K22" i="6" s="1"/>
  <c r="M22" i="6"/>
  <c r="N22" i="6" s="1"/>
  <c r="B56" i="6" s="1"/>
  <c r="C56" i="6" s="1"/>
  <c r="O22" i="6"/>
  <c r="J20" i="6"/>
  <c r="K20" i="6" s="1"/>
  <c r="O20" i="6"/>
  <c r="M20" i="6"/>
  <c r="N20" i="6" s="1"/>
  <c r="B54" i="6" s="1"/>
  <c r="C54" i="6" s="1"/>
  <c r="J16" i="6"/>
  <c r="K16" i="6" s="1"/>
  <c r="M16" i="6"/>
  <c r="O16" i="6"/>
  <c r="J19" i="6"/>
  <c r="K19" i="6" s="1"/>
  <c r="M19" i="6"/>
  <c r="N19" i="6" s="1"/>
  <c r="B53" i="6" s="1"/>
  <c r="C53" i="6" s="1"/>
  <c r="O19" i="6"/>
  <c r="J18" i="6"/>
  <c r="K18" i="6" s="1"/>
  <c r="M18" i="6"/>
  <c r="N18" i="6" s="1"/>
  <c r="B52" i="6" s="1"/>
  <c r="C52" i="6" s="1"/>
  <c r="O18" i="6"/>
  <c r="J15" i="6"/>
  <c r="K15" i="6" s="1"/>
  <c r="M15" i="6"/>
  <c r="N15" i="6" s="1"/>
  <c r="B49" i="6" s="1"/>
  <c r="C49" i="6" s="1"/>
  <c r="O15" i="6"/>
  <c r="J17" i="6"/>
  <c r="K17" i="6" s="1"/>
  <c r="M17" i="6"/>
  <c r="N17" i="6" s="1"/>
  <c r="B51" i="6" s="1"/>
  <c r="C51" i="6" s="1"/>
  <c r="O17" i="6"/>
  <c r="J24" i="6"/>
  <c r="K24" i="6" s="1"/>
  <c r="O24" i="6"/>
  <c r="M24" i="6"/>
  <c r="N24" i="6" s="1"/>
  <c r="B58" i="6" s="1"/>
  <c r="C58" i="6" s="1"/>
  <c r="N16" i="6"/>
  <c r="B50" i="6" s="1"/>
  <c r="C50" i="6" s="1"/>
  <c r="C59" i="6" l="1"/>
  <c r="E25" i="8" s="1"/>
  <c r="B59" i="6"/>
  <c r="G10" i="7" l="1"/>
  <c r="F10" i="7" s="1"/>
  <c r="E16" i="7" l="1"/>
  <c r="F16" i="7"/>
  <c r="F23" i="7" l="1"/>
  <c r="E27" i="8" s="1"/>
  <c r="E36" i="8" s="1"/>
</calcChain>
</file>

<file path=xl/sharedStrings.xml><?xml version="1.0" encoding="utf-8"?>
<sst xmlns="http://schemas.openxmlformats.org/spreadsheetml/2006/main" count="530" uniqueCount="101">
  <si>
    <t>Summe</t>
  </si>
  <si>
    <t>Anzahl</t>
  </si>
  <si>
    <t>Personal</t>
  </si>
  <si>
    <t xml:space="preserve"> Kinderanzahl</t>
  </si>
  <si>
    <t>Gesamt</t>
  </si>
  <si>
    <t>Montag VM</t>
  </si>
  <si>
    <t>Montag NM</t>
  </si>
  <si>
    <t>Dienstag  VM</t>
  </si>
  <si>
    <t>Dienstag  NM</t>
  </si>
  <si>
    <t>Mittwoch VM</t>
  </si>
  <si>
    <t>Mittwoch NM</t>
  </si>
  <si>
    <t>Donnerstag VM</t>
  </si>
  <si>
    <t>Donnerstag NM</t>
  </si>
  <si>
    <t>Freitag VM</t>
  </si>
  <si>
    <t>Freitag NM</t>
  </si>
  <si>
    <t>Prüfung Gruppenform</t>
  </si>
  <si>
    <t>Prüfung Betreuungsschlüssel/Gruppengröße</t>
  </si>
  <si>
    <t>B-Schlüssel</t>
  </si>
  <si>
    <t>G-Größe</t>
  </si>
  <si>
    <t>St% pro Kind</t>
  </si>
  <si>
    <t>Variante</t>
  </si>
  <si>
    <t xml:space="preserve">Prüfung </t>
  </si>
  <si>
    <t>Prüfung</t>
  </si>
  <si>
    <t>Öffnungszeit VM:</t>
  </si>
  <si>
    <t>Öffnungszeit NM:</t>
  </si>
  <si>
    <t>ÖZ in Std</t>
  </si>
  <si>
    <t>Betreuungsstunden</t>
  </si>
  <si>
    <t>Gruppengröße</t>
  </si>
  <si>
    <t>Berechnung Stellenprozent</t>
  </si>
  <si>
    <t>KV</t>
  </si>
  <si>
    <t>GAG und andere</t>
  </si>
  <si>
    <t>Std/Wo</t>
  </si>
  <si>
    <t>St%</t>
  </si>
  <si>
    <t>ST%</t>
  </si>
  <si>
    <t>Stunden</t>
  </si>
  <si>
    <t>wöchentliche Vor- und Nachbereitungszeit</t>
  </si>
  <si>
    <t>Stundenausmaß pro Woche laut Gehaltsschema</t>
  </si>
  <si>
    <t>mind. wöchentl. Vor- und Nachbereitungszeit</t>
  </si>
  <si>
    <t>nach ÖZ in Std.</t>
  </si>
  <si>
    <t>wöchentliche Vorbereitungszeit Leitung</t>
  </si>
  <si>
    <t>Gruppenanzahl</t>
  </si>
  <si>
    <t>wöchentl. Vorbereitungszeit Leitung</t>
  </si>
  <si>
    <t>VB-Zeit in Stunden</t>
  </si>
  <si>
    <t>GAG oder KV</t>
  </si>
  <si>
    <t>Std/Jahr VZ</t>
  </si>
  <si>
    <t>Anteil VBZ</t>
  </si>
  <si>
    <t>Summe ST%-Kinderdienst</t>
  </si>
  <si>
    <t>von</t>
  </si>
  <si>
    <t>bis</t>
  </si>
  <si>
    <t>Bezeichnung</t>
  </si>
  <si>
    <t>VZÄ</t>
  </si>
  <si>
    <t>Kinderanzahl</t>
  </si>
  <si>
    <t>max.</t>
  </si>
  <si>
    <t>förderbar</t>
  </si>
  <si>
    <t>Anwesenheit*ÖZ</t>
  </si>
  <si>
    <t>I-Kind(er)</t>
  </si>
  <si>
    <t>Daten zur Berechnung der Vorbereitungszeit</t>
  </si>
  <si>
    <t>davon Anzahl</t>
  </si>
  <si>
    <t>Berechnung Stellenprozent und Personaleinsatz in Kindergartengruppen</t>
  </si>
  <si>
    <t>2-Jährige</t>
  </si>
  <si>
    <t>3-Jährige</t>
  </si>
  <si>
    <t>4-Jährige</t>
  </si>
  <si>
    <t>5-Jährige</t>
  </si>
  <si>
    <t>Schulkinder</t>
  </si>
  <si>
    <t>KGG mit überwiegend oder nur 3-Jährigen</t>
  </si>
  <si>
    <t>KGG mit 3-Jährigen bis Schuleintritt</t>
  </si>
  <si>
    <t>Stunden pro Woche in denen Integrationskinder anwesend sind:</t>
  </si>
  <si>
    <t>sind mehrere Integrationskinder gleichzeitig anwesend, gelten diese Stunden nur einmal</t>
  </si>
  <si>
    <t>Name:</t>
  </si>
  <si>
    <t>Standort:</t>
  </si>
  <si>
    <t>Gruppe:</t>
  </si>
  <si>
    <t>ausblenden</t>
  </si>
  <si>
    <t>Information zur Berechnung</t>
  </si>
  <si>
    <t>Kinderdienst</t>
  </si>
  <si>
    <t>Berechnung Vor- und Nachbereitungszeit</t>
  </si>
  <si>
    <t>Gruppen-anzahl</t>
  </si>
  <si>
    <t>Vor- und Nachbereitungszeit pro Gruppe</t>
  </si>
  <si>
    <t>Vor- und Nachbereitungszeit pro Einrichtung</t>
  </si>
  <si>
    <t>Summe Vor- und Nachbereitungszeit</t>
  </si>
  <si>
    <t>Entlohnung nach KV</t>
  </si>
  <si>
    <t>Entlohnung nach GAG oder andere</t>
  </si>
  <si>
    <t>Bitte ankreuzen</t>
  </si>
  <si>
    <t>Endergebnis</t>
  </si>
  <si>
    <t>jährlich</t>
  </si>
  <si>
    <t>wöchentlich</t>
  </si>
  <si>
    <t>Endergebnis Vor- und Nachbereitungszeit</t>
  </si>
  <si>
    <t>Endergebnis der Berechnung Stellenprozent und Personaleinsatz</t>
  </si>
  <si>
    <t>Gruppe 1</t>
  </si>
  <si>
    <t>Gruppe 2</t>
  </si>
  <si>
    <t>Gruppe 3</t>
  </si>
  <si>
    <t>Gruppe 4</t>
  </si>
  <si>
    <t>Gruppe 5</t>
  </si>
  <si>
    <t>Gruppe 6</t>
  </si>
  <si>
    <t>Kindergartengruppen</t>
  </si>
  <si>
    <t>Anwesenheit der Kinder Gesamt</t>
  </si>
  <si>
    <t>zusätzliches Personal für die Betreuung von Integrationskindern</t>
  </si>
  <si>
    <t>Anzahl Wochenstunden</t>
  </si>
  <si>
    <t>zusätzliche Stellenprozente</t>
  </si>
  <si>
    <r>
      <t xml:space="preserve">Bei alterserweiterten KGG mit jüngeren Kinder: 
</t>
    </r>
    <r>
      <rPr>
        <sz val="11"/>
        <color theme="1"/>
        <rFont val="Calibri"/>
        <family val="2"/>
        <scheme val="minor"/>
      </rPr>
      <t>Prüfung + Genehmigung durch Fachaufsicht nötig</t>
    </r>
  </si>
  <si>
    <t>Anmerkung: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</si>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</sst>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7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2" xfId="0" applyBorder="1"/>
    <xf numFmtId="0" fontId="2" fillId="2" borderId="0" xfId="0" applyFont="1" applyFill="1"/>
    <xf numFmtId="0" fontId="7" fillId="2" borderId="0" xfId="0" applyFont="1" applyFill="1" applyBorder="1"/>
    <xf numFmtId="0" fontId="14" fillId="0" borderId="0" xfId="0" applyFont="1"/>
    <xf numFmtId="0" fontId="0" fillId="2" borderId="0" xfId="0" applyFill="1"/>
    <xf numFmtId="0" fontId="1" fillId="2" borderId="0" xfId="0" applyFont="1" applyFill="1"/>
    <xf numFmtId="0" fontId="12" fillId="2" borderId="0" xfId="0" applyFont="1" applyFill="1" applyBorder="1"/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2" fontId="10" fillId="2" borderId="0" xfId="0" applyNumberFormat="1" applyFont="1" applyFill="1" applyBorder="1"/>
    <xf numFmtId="2" fontId="10" fillId="2" borderId="0" xfId="0" applyNumberFormat="1" applyFont="1" applyFill="1" applyBorder="1" applyAlignment="1">
      <alignment horizontal="right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20" fontId="1" fillId="3" borderId="1" xfId="0" applyNumberFormat="1" applyFont="1" applyFill="1" applyBorder="1" applyProtection="1">
      <protection locked="0"/>
    </xf>
    <xf numFmtId="0" fontId="13" fillId="2" borderId="0" xfId="0" applyFont="1" applyFill="1"/>
    <xf numFmtId="0" fontId="15" fillId="2" borderId="0" xfId="0" applyFont="1" applyFill="1"/>
    <xf numFmtId="0" fontId="15" fillId="2" borderId="0" xfId="0" applyFont="1" applyFill="1" applyBorder="1"/>
    <xf numFmtId="0" fontId="0" fillId="2" borderId="0" xfId="0" applyFill="1" applyBorder="1"/>
    <xf numFmtId="0" fontId="10" fillId="2" borderId="0" xfId="0" applyFont="1" applyFill="1"/>
    <xf numFmtId="0" fontId="7" fillId="2" borderId="0" xfId="0" applyFont="1" applyFill="1"/>
    <xf numFmtId="0" fontId="0" fillId="2" borderId="0" xfId="0" applyFont="1" applyFill="1"/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/>
    <xf numFmtId="0" fontId="0" fillId="2" borderId="0" xfId="0" applyFont="1" applyFill="1" applyBorder="1"/>
    <xf numFmtId="0" fontId="10" fillId="2" borderId="0" xfId="0" applyFont="1" applyFill="1" applyBorder="1" applyAlignment="1"/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 wrapText="1"/>
    </xf>
    <xf numFmtId="2" fontId="10" fillId="2" borderId="0" xfId="0" applyNumberFormat="1" applyFont="1" applyFill="1"/>
    <xf numFmtId="2" fontId="5" fillId="2" borderId="0" xfId="0" applyNumberFormat="1" applyFont="1" applyFill="1" applyBorder="1"/>
    <xf numFmtId="2" fontId="13" fillId="2" borderId="0" xfId="0" applyNumberFormat="1" applyFont="1" applyFill="1" applyBorder="1"/>
    <xf numFmtId="2" fontId="15" fillId="2" borderId="0" xfId="0" applyNumberFormat="1" applyFont="1" applyFill="1" applyBorder="1"/>
    <xf numFmtId="0" fontId="15" fillId="2" borderId="0" xfId="0" applyFont="1" applyFill="1" applyBorder="1" applyAlignment="1">
      <alignment horizontal="center"/>
    </xf>
    <xf numFmtId="2" fontId="0" fillId="2" borderId="0" xfId="0" applyNumberFormat="1" applyFill="1"/>
    <xf numFmtId="0" fontId="17" fillId="2" borderId="0" xfId="0" applyFont="1" applyFill="1"/>
    <xf numFmtId="2" fontId="17" fillId="2" borderId="0" xfId="0" applyNumberFormat="1" applyFont="1" applyFill="1"/>
    <xf numFmtId="2" fontId="12" fillId="2" borderId="0" xfId="0" applyNumberFormat="1" applyFont="1" applyFill="1"/>
    <xf numFmtId="0" fontId="5" fillId="2" borderId="0" xfId="0" applyFont="1" applyFill="1" applyBorder="1" applyAlignment="1">
      <alignment horizontal="left"/>
    </xf>
    <xf numFmtId="1" fontId="10" fillId="2" borderId="0" xfId="0" applyNumberFormat="1" applyFont="1" applyFill="1"/>
    <xf numFmtId="0" fontId="14" fillId="0" borderId="0" xfId="0" applyFont="1" applyProtection="1"/>
    <xf numFmtId="0" fontId="0" fillId="0" borderId="0" xfId="0" applyProtection="1"/>
    <xf numFmtId="0" fontId="7" fillId="0" borderId="0" xfId="0" applyFont="1" applyProtection="1"/>
    <xf numFmtId="0" fontId="0" fillId="0" borderId="0" xfId="0" applyFont="1" applyProtection="1"/>
    <xf numFmtId="0" fontId="7" fillId="0" borderId="0" xfId="0" applyFont="1" applyFill="1" applyProtection="1"/>
    <xf numFmtId="0" fontId="0" fillId="0" borderId="0" xfId="0" applyFont="1" applyFill="1" applyProtection="1"/>
    <xf numFmtId="0" fontId="7" fillId="2" borderId="0" xfId="0" applyFont="1" applyFill="1" applyBorder="1" applyProtection="1"/>
    <xf numFmtId="0" fontId="0" fillId="2" borderId="0" xfId="0" applyFont="1" applyFill="1" applyProtection="1"/>
    <xf numFmtId="0" fontId="15" fillId="2" borderId="0" xfId="0" applyFont="1" applyFill="1" applyBorder="1" applyProtection="1"/>
    <xf numFmtId="0" fontId="0" fillId="2" borderId="0" xfId="0" applyFill="1" applyProtection="1"/>
    <xf numFmtId="0" fontId="14" fillId="0" borderId="0" xfId="0" applyFont="1" applyFill="1" applyProtection="1"/>
    <xf numFmtId="0" fontId="0" fillId="0" borderId="0" xfId="0" applyFill="1" applyProtection="1"/>
    <xf numFmtId="0" fontId="0" fillId="2" borderId="0" xfId="0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Alignment="1" applyProtection="1">
      <alignment horizontal="center" vertical="top"/>
    </xf>
    <xf numFmtId="0" fontId="1" fillId="2" borderId="0" xfId="0" applyFont="1" applyFill="1" applyProtection="1"/>
    <xf numFmtId="0" fontId="5" fillId="2" borderId="0" xfId="0" applyFont="1" applyFill="1" applyAlignment="1" applyProtection="1"/>
    <xf numFmtId="0" fontId="4" fillId="2" borderId="0" xfId="0" applyFont="1" applyFill="1" applyBorder="1" applyProtection="1"/>
    <xf numFmtId="0" fontId="4" fillId="2" borderId="0" xfId="0" applyFont="1" applyFill="1" applyProtection="1"/>
    <xf numFmtId="0" fontId="3" fillId="2" borderId="0" xfId="0" applyFont="1" applyFill="1" applyProtection="1"/>
    <xf numFmtId="0" fontId="2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/>
    </xf>
    <xf numFmtId="1" fontId="12" fillId="2" borderId="0" xfId="0" applyNumberFormat="1" applyFont="1" applyFill="1" applyBorder="1" applyAlignment="1" applyProtection="1">
      <alignment horizontal="center"/>
    </xf>
    <xf numFmtId="1" fontId="9" fillId="2" borderId="6" xfId="0" applyNumberFormat="1" applyFont="1" applyFill="1" applyBorder="1" applyAlignment="1" applyProtection="1">
      <alignment horizontal="center"/>
    </xf>
    <xf numFmtId="2" fontId="8" fillId="2" borderId="0" xfId="0" applyNumberFormat="1" applyFont="1" applyFill="1" applyBorder="1" applyAlignment="1" applyProtection="1">
      <alignment horizontal="center"/>
    </xf>
    <xf numFmtId="1" fontId="8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0" fontId="0" fillId="2" borderId="0" xfId="0" applyFont="1" applyFill="1" applyBorder="1" applyProtection="1"/>
    <xf numFmtId="1" fontId="11" fillId="2" borderId="6" xfId="0" applyNumberFormat="1" applyFont="1" applyFill="1" applyBorder="1" applyAlignment="1" applyProtection="1">
      <alignment horizontal="center"/>
    </xf>
    <xf numFmtId="1" fontId="9" fillId="2" borderId="7" xfId="0" applyNumberFormat="1" applyFont="1" applyFill="1" applyBorder="1" applyAlignment="1" applyProtection="1">
      <alignment horizontal="center"/>
    </xf>
    <xf numFmtId="1" fontId="11" fillId="2" borderId="7" xfId="0" applyNumberFormat="1" applyFont="1" applyFill="1" applyBorder="1" applyAlignment="1" applyProtection="1">
      <alignment horizontal="center"/>
    </xf>
    <xf numFmtId="0" fontId="7" fillId="2" borderId="4" xfId="0" applyFont="1" applyFill="1" applyBorder="1" applyProtection="1"/>
    <xf numFmtId="2" fontId="7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0" borderId="0" xfId="0" applyFont="1" applyProtection="1"/>
    <xf numFmtId="0" fontId="10" fillId="2" borderId="0" xfId="0" applyFont="1" applyFill="1" applyBorder="1" applyProtection="1"/>
    <xf numFmtId="0" fontId="10" fillId="0" borderId="0" xfId="0" applyFont="1" applyBorder="1" applyProtection="1"/>
    <xf numFmtId="0" fontId="0" fillId="0" borderId="0" xfId="0" applyBorder="1" applyProtection="1"/>
    <xf numFmtId="0" fontId="5" fillId="2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0" borderId="0" xfId="0" applyFont="1" applyBorder="1" applyProtection="1"/>
    <xf numFmtId="0" fontId="0" fillId="0" borderId="2" xfId="0" applyBorder="1" applyProtection="1"/>
    <xf numFmtId="0" fontId="7" fillId="0" borderId="0" xfId="0" applyFont="1" applyBorder="1" applyProtection="1"/>
    <xf numFmtId="0" fontId="10" fillId="2" borderId="0" xfId="0" applyFont="1" applyFill="1" applyProtection="1"/>
    <xf numFmtId="2" fontId="10" fillId="2" borderId="0" xfId="0" applyNumberFormat="1" applyFont="1" applyFill="1" applyAlignment="1" applyProtection="1">
      <alignment horizontal="center"/>
    </xf>
    <xf numFmtId="0" fontId="7" fillId="2" borderId="0" xfId="0" applyFont="1" applyFill="1" applyProtection="1"/>
    <xf numFmtId="20" fontId="10" fillId="2" borderId="0" xfId="0" applyNumberFormat="1" applyFont="1" applyFill="1" applyAlignment="1" applyProtection="1">
      <alignment horizontal="center"/>
    </xf>
    <xf numFmtId="0" fontId="10" fillId="0" borderId="0" xfId="0" applyFont="1" applyProtection="1"/>
    <xf numFmtId="2" fontId="10" fillId="2" borderId="0" xfId="0" applyNumberFormat="1" applyFont="1" applyFill="1" applyBorder="1" applyProtection="1"/>
    <xf numFmtId="0" fontId="10" fillId="0" borderId="0" xfId="0" applyFont="1" applyAlignment="1" applyProtection="1">
      <alignment horizontal="center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Protection="1"/>
    <xf numFmtId="0" fontId="12" fillId="2" borderId="0" xfId="0" applyFont="1" applyFill="1" applyBorder="1" applyProtection="1"/>
    <xf numFmtId="0" fontId="12" fillId="2" borderId="9" xfId="0" applyFont="1" applyFill="1" applyBorder="1" applyProtection="1"/>
    <xf numFmtId="2" fontId="7" fillId="2" borderId="9" xfId="0" applyNumberFormat="1" applyFont="1" applyFill="1" applyBorder="1" applyProtection="1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2" fontId="0" fillId="3" borderId="0" xfId="0" applyNumberFormat="1" applyFill="1" applyAlignment="1" applyProtection="1">
      <alignment vertical="center"/>
      <protection locked="0"/>
    </xf>
    <xf numFmtId="0" fontId="17" fillId="2" borderId="0" xfId="0" applyFont="1" applyFill="1" applyAlignment="1">
      <alignment vertical="center"/>
    </xf>
    <xf numFmtId="0" fontId="0" fillId="2" borderId="0" xfId="0" applyFill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left"/>
    </xf>
    <xf numFmtId="0" fontId="12" fillId="2" borderId="8" xfId="0" applyFont="1" applyFill="1" applyBorder="1" applyAlignment="1" applyProtection="1">
      <alignment horizontal="left"/>
    </xf>
    <xf numFmtId="0" fontId="5" fillId="2" borderId="0" xfId="0" quotePrefix="1" applyFont="1" applyFill="1" applyBorder="1" applyAlignment="1" applyProtection="1">
      <alignment horizontal="left"/>
    </xf>
    <xf numFmtId="0" fontId="16" fillId="2" borderId="0" xfId="0" applyFont="1" applyFill="1" applyBorder="1" applyAlignment="1" applyProtection="1">
      <alignment horizontal="left" wrapText="1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/>
    </xf>
    <xf numFmtId="0" fontId="5" fillId="2" borderId="0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0" fillId="3" borderId="0" xfId="0" applyFill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14" fillId="0" borderId="0" xfId="0" applyFont="1" applyAlignment="1">
      <alignment horizontal="left" wrapText="1"/>
    </xf>
    <xf numFmtId="0" fontId="0" fillId="2" borderId="3" xfId="0" applyFill="1" applyBorder="1" applyAlignment="1">
      <alignment horizontal="left"/>
    </xf>
    <xf numFmtId="0" fontId="0" fillId="3" borderId="1" xfId="0" applyFill="1" applyBorder="1" applyAlignment="1">
      <alignment horizontal="left"/>
    </xf>
  </cellXfs>
  <cellStyles count="1">
    <cellStyle name="Standard" xfId="0" builtinId="0"/>
  </cellStyles>
  <dxfs count="6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abSelected="1" workbookViewId="0">
      <selection activeCell="B5" sqref="B5:F5"/>
    </sheetView>
  </sheetViews>
  <sheetFormatPr baseColWidth="10" defaultColWidth="11.42578125" defaultRowHeight="15" x14ac:dyDescent="0.25"/>
  <cols>
    <col min="1" max="1" width="24.85546875" style="42" customWidth="1"/>
    <col min="2" max="2" width="10.5703125" style="42" customWidth="1"/>
    <col min="3" max="4" width="11.42578125" style="42"/>
    <col min="5" max="5" width="11.42578125" style="42" customWidth="1"/>
    <col min="6" max="6" width="11.7109375" style="42" customWidth="1"/>
    <col min="7" max="7" width="11.42578125" style="42"/>
    <col min="8" max="8" width="13.140625" style="42" customWidth="1"/>
    <col min="9" max="9" width="13.7109375" style="42" customWidth="1"/>
    <col min="10" max="10" width="12.28515625" style="42" customWidth="1"/>
    <col min="11" max="11" width="12.28515625" style="42" hidden="1" customWidth="1"/>
    <col min="12" max="13" width="11.42578125" style="42" hidden="1" customWidth="1"/>
    <col min="14" max="14" width="11.42578125" style="42"/>
    <col min="15" max="15" width="13.5703125" style="42" customWidth="1"/>
    <col min="16" max="16384" width="11.42578125" style="42"/>
  </cols>
  <sheetData>
    <row r="1" spans="1:17" ht="26.25" x14ac:dyDescent="0.4">
      <c r="A1" s="41" t="s">
        <v>58</v>
      </c>
    </row>
    <row r="2" spans="1:17" s="44" customFormat="1" x14ac:dyDescent="0.25">
      <c r="A2" s="43"/>
      <c r="K2" s="45"/>
      <c r="L2" s="46"/>
      <c r="M2" s="46"/>
      <c r="N2" s="46"/>
      <c r="O2" s="46"/>
      <c r="P2" s="46"/>
      <c r="Q2" s="46"/>
    </row>
    <row r="3" spans="1:17" s="44" customFormat="1" x14ac:dyDescent="0.25">
      <c r="A3" s="43"/>
      <c r="K3" s="45"/>
      <c r="L3" s="46"/>
      <c r="M3" s="46"/>
      <c r="N3" s="46"/>
      <c r="O3" s="46"/>
      <c r="P3" s="46"/>
      <c r="Q3" s="46"/>
    </row>
    <row r="4" spans="1:17" s="44" customFormat="1" x14ac:dyDescent="0.25">
      <c r="A4" s="47"/>
      <c r="B4" s="48"/>
      <c r="C4" s="48"/>
      <c r="D4" s="48"/>
      <c r="E4" s="48"/>
      <c r="F4" s="48"/>
      <c r="G4" s="48"/>
      <c r="K4" s="45"/>
      <c r="L4" s="46"/>
      <c r="M4" s="46"/>
      <c r="N4" s="46"/>
      <c r="O4" s="46"/>
      <c r="P4" s="46"/>
      <c r="Q4" s="46"/>
    </row>
    <row r="5" spans="1:17" ht="26.25" x14ac:dyDescent="0.4">
      <c r="A5" s="49" t="s">
        <v>68</v>
      </c>
      <c r="B5" s="116"/>
      <c r="C5" s="116"/>
      <c r="D5" s="116"/>
      <c r="E5" s="116"/>
      <c r="F5" s="116"/>
      <c r="G5" s="50"/>
      <c r="K5" s="51"/>
      <c r="L5" s="52"/>
      <c r="M5" s="52"/>
      <c r="N5" s="52"/>
      <c r="O5" s="52"/>
      <c r="P5" s="52"/>
      <c r="Q5" s="52"/>
    </row>
    <row r="6" spans="1:17" ht="26.25" x14ac:dyDescent="0.4">
      <c r="A6" s="49" t="s">
        <v>69</v>
      </c>
      <c r="B6" s="116"/>
      <c r="C6" s="116"/>
      <c r="D6" s="116"/>
      <c r="E6" s="116"/>
      <c r="F6" s="116"/>
      <c r="G6" s="50"/>
      <c r="K6" s="51"/>
      <c r="L6" s="52"/>
      <c r="M6" s="52"/>
      <c r="N6" s="52"/>
      <c r="O6" s="52"/>
      <c r="P6" s="52"/>
      <c r="Q6" s="52"/>
    </row>
    <row r="7" spans="1:17" x14ac:dyDescent="0.25">
      <c r="A7" s="53"/>
      <c r="B7" s="50"/>
      <c r="C7" s="50"/>
      <c r="D7" s="50"/>
      <c r="E7" s="50"/>
      <c r="F7" s="50"/>
      <c r="G7" s="50"/>
      <c r="K7" s="52"/>
      <c r="L7" s="52"/>
      <c r="M7" s="52"/>
      <c r="N7" s="52"/>
      <c r="O7" s="52"/>
    </row>
    <row r="8" spans="1:17" x14ac:dyDescent="0.25">
      <c r="A8" s="54"/>
      <c r="B8" s="55" t="s">
        <v>47</v>
      </c>
      <c r="C8" s="55" t="s">
        <v>48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1:17" x14ac:dyDescent="0.25">
      <c r="A9" s="54" t="s">
        <v>23</v>
      </c>
      <c r="B9" s="15"/>
      <c r="C9" s="15"/>
      <c r="D9" s="50"/>
      <c r="E9" s="56" t="s">
        <v>70</v>
      </c>
      <c r="F9" s="117"/>
      <c r="G9" s="117"/>
      <c r="H9" s="57"/>
      <c r="I9" s="50"/>
      <c r="J9" s="50"/>
      <c r="K9" s="50"/>
      <c r="L9" s="50"/>
      <c r="M9" s="50"/>
      <c r="N9" s="50"/>
      <c r="O9" s="50"/>
    </row>
    <row r="10" spans="1:17" x14ac:dyDescent="0.25">
      <c r="A10" s="54" t="s">
        <v>24</v>
      </c>
      <c r="B10" s="15"/>
      <c r="C10" s="15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1:17" x14ac:dyDescent="0.25">
      <c r="A11" s="58"/>
      <c r="B11" s="59"/>
      <c r="C11" s="50"/>
      <c r="D11" s="50"/>
      <c r="E11" s="50"/>
      <c r="F11" s="50"/>
      <c r="G11" s="50"/>
      <c r="H11" s="60"/>
      <c r="I11" s="50"/>
      <c r="J11" s="50"/>
      <c r="K11" s="60"/>
      <c r="L11" s="109" t="s">
        <v>71</v>
      </c>
      <c r="M11" s="109"/>
      <c r="N11" s="50"/>
      <c r="O11" s="50"/>
    </row>
    <row r="12" spans="1:17" ht="19.5" x14ac:dyDescent="0.3">
      <c r="A12" s="61" t="s">
        <v>26</v>
      </c>
      <c r="B12" s="50"/>
      <c r="C12" s="50"/>
      <c r="D12" s="50"/>
      <c r="E12" s="50"/>
      <c r="F12" s="50"/>
      <c r="G12" s="50"/>
      <c r="H12" s="50"/>
      <c r="I12" s="50"/>
      <c r="J12" s="110"/>
      <c r="K12" s="110"/>
      <c r="L12" s="110"/>
      <c r="M12" s="110"/>
      <c r="N12" s="110"/>
      <c r="O12" s="110"/>
    </row>
    <row r="13" spans="1:17" x14ac:dyDescent="0.25">
      <c r="A13" s="53"/>
      <c r="B13" s="111" t="s">
        <v>25</v>
      </c>
      <c r="C13" s="62" t="s">
        <v>1</v>
      </c>
      <c r="D13" s="62" t="s">
        <v>1</v>
      </c>
      <c r="E13" s="62" t="s">
        <v>1</v>
      </c>
      <c r="F13" s="62" t="s">
        <v>1</v>
      </c>
      <c r="G13" s="62" t="s">
        <v>1</v>
      </c>
      <c r="H13" s="63" t="s">
        <v>3</v>
      </c>
      <c r="I13" s="62" t="s">
        <v>57</v>
      </c>
      <c r="J13" s="64" t="s">
        <v>51</v>
      </c>
      <c r="K13" s="65" t="s">
        <v>22</v>
      </c>
      <c r="L13" s="65" t="s">
        <v>22</v>
      </c>
      <c r="M13" s="65" t="s">
        <v>2</v>
      </c>
      <c r="N13" s="64" t="s">
        <v>2</v>
      </c>
      <c r="O13" s="65" t="s">
        <v>21</v>
      </c>
    </row>
    <row r="14" spans="1:17" x14ac:dyDescent="0.25">
      <c r="A14" s="53"/>
      <c r="B14" s="111"/>
      <c r="C14" s="63" t="s">
        <v>59</v>
      </c>
      <c r="D14" s="63" t="s">
        <v>60</v>
      </c>
      <c r="E14" s="63" t="s">
        <v>61</v>
      </c>
      <c r="F14" s="63" t="s">
        <v>62</v>
      </c>
      <c r="G14" s="63" t="s">
        <v>63</v>
      </c>
      <c r="H14" s="63" t="s">
        <v>4</v>
      </c>
      <c r="I14" s="63" t="s">
        <v>55</v>
      </c>
      <c r="J14" s="66" t="s">
        <v>52</v>
      </c>
      <c r="K14" s="65" t="s">
        <v>51</v>
      </c>
      <c r="L14" s="65" t="s">
        <v>20</v>
      </c>
      <c r="M14" s="65" t="s">
        <v>50</v>
      </c>
      <c r="N14" s="66" t="s">
        <v>53</v>
      </c>
      <c r="O14" s="65" t="s">
        <v>27</v>
      </c>
    </row>
    <row r="15" spans="1:17" ht="18.75" x14ac:dyDescent="0.3">
      <c r="A15" s="54" t="s">
        <v>5</v>
      </c>
      <c r="B15" s="96"/>
      <c r="C15" s="23"/>
      <c r="D15" s="23"/>
      <c r="E15" s="23"/>
      <c r="F15" s="23"/>
      <c r="G15" s="23"/>
      <c r="H15" s="67">
        <f>C15+D15+E15+F15+G15</f>
        <v>0</v>
      </c>
      <c r="I15" s="23"/>
      <c r="J15" s="68">
        <f t="shared" ref="J15:J24" si="0">IF(L15=1,$C$41,$C$42)</f>
        <v>23</v>
      </c>
      <c r="K15" s="69" t="b">
        <f t="shared" ref="K15:K24" si="1">IF(H15&lt;=J15,TRUE,FALSE)</f>
        <v>1</v>
      </c>
      <c r="L15" s="70">
        <f>IF(H15=0,0,IF(OR(C15&gt;0,(E15+F15+G15)=0),1,2))</f>
        <v>0</v>
      </c>
      <c r="M15" s="69">
        <f t="shared" ref="M15:M24" si="2">IF(L15=1,H15*$D$41,H15*$D$42)</f>
        <v>0</v>
      </c>
      <c r="N15" s="68">
        <f>ROUNDUP(M15,0)</f>
        <v>0</v>
      </c>
      <c r="O15" s="71" t="b">
        <f t="shared" ref="O15:O24" si="3">IF(IF(AND(H15&gt;$C$42,L15=2),FALSE,TRUE),IF(AND(H15&gt;$C$41,L15=1),FALSE,TRUE))</f>
        <v>1</v>
      </c>
    </row>
    <row r="16" spans="1:17" ht="18.75" x14ac:dyDescent="0.3">
      <c r="A16" s="72" t="s">
        <v>6</v>
      </c>
      <c r="B16" s="97"/>
      <c r="C16" s="24"/>
      <c r="D16" s="24"/>
      <c r="E16" s="24"/>
      <c r="F16" s="24"/>
      <c r="G16" s="24"/>
      <c r="H16" s="67">
        <f t="shared" ref="H16:H24" si="4">C16+D16+E16+F16+G16</f>
        <v>0</v>
      </c>
      <c r="I16" s="24"/>
      <c r="J16" s="68">
        <f t="shared" si="0"/>
        <v>23</v>
      </c>
      <c r="K16" s="69" t="b">
        <f t="shared" si="1"/>
        <v>1</v>
      </c>
      <c r="L16" s="70">
        <f t="shared" ref="L16:L24" si="5">IF(H16=0,0,IF(OR(C16&gt;0,(E16+F16+G16)=0),1,2))</f>
        <v>0</v>
      </c>
      <c r="M16" s="69">
        <f t="shared" si="2"/>
        <v>0</v>
      </c>
      <c r="N16" s="73">
        <f>ROUNDUP(M16,0)</f>
        <v>0</v>
      </c>
      <c r="O16" s="71" t="b">
        <f t="shared" si="3"/>
        <v>1</v>
      </c>
    </row>
    <row r="17" spans="1:15" ht="18.75" x14ac:dyDescent="0.3">
      <c r="A17" s="54" t="s">
        <v>7</v>
      </c>
      <c r="B17" s="96"/>
      <c r="C17" s="23"/>
      <c r="D17" s="23"/>
      <c r="E17" s="23"/>
      <c r="F17" s="23"/>
      <c r="G17" s="23"/>
      <c r="H17" s="67">
        <f t="shared" si="4"/>
        <v>0</v>
      </c>
      <c r="I17" s="23"/>
      <c r="J17" s="68">
        <f t="shared" si="0"/>
        <v>23</v>
      </c>
      <c r="K17" s="69" t="b">
        <f t="shared" si="1"/>
        <v>1</v>
      </c>
      <c r="L17" s="70">
        <f t="shared" si="5"/>
        <v>0</v>
      </c>
      <c r="M17" s="69">
        <f t="shared" si="2"/>
        <v>0</v>
      </c>
      <c r="N17" s="68">
        <f t="shared" ref="N17:N24" si="6">ROUNDUP(M17,0)</f>
        <v>0</v>
      </c>
      <c r="O17" s="71" t="b">
        <f t="shared" si="3"/>
        <v>1</v>
      </c>
    </row>
    <row r="18" spans="1:15" ht="18.75" x14ac:dyDescent="0.3">
      <c r="A18" s="53" t="s">
        <v>8</v>
      </c>
      <c r="B18" s="97"/>
      <c r="C18" s="24"/>
      <c r="D18" s="24"/>
      <c r="E18" s="24"/>
      <c r="F18" s="24"/>
      <c r="G18" s="24"/>
      <c r="H18" s="67">
        <f t="shared" si="4"/>
        <v>0</v>
      </c>
      <c r="I18" s="24"/>
      <c r="J18" s="68">
        <f t="shared" si="0"/>
        <v>23</v>
      </c>
      <c r="K18" s="69" t="b">
        <f t="shared" si="1"/>
        <v>1</v>
      </c>
      <c r="L18" s="70">
        <f t="shared" si="5"/>
        <v>0</v>
      </c>
      <c r="M18" s="69">
        <f t="shared" si="2"/>
        <v>0</v>
      </c>
      <c r="N18" s="73">
        <f t="shared" si="6"/>
        <v>0</v>
      </c>
      <c r="O18" s="71" t="b">
        <f t="shared" si="3"/>
        <v>1</v>
      </c>
    </row>
    <row r="19" spans="1:15" ht="18.75" x14ac:dyDescent="0.3">
      <c r="A19" s="54" t="s">
        <v>9</v>
      </c>
      <c r="B19" s="96"/>
      <c r="C19" s="23"/>
      <c r="D19" s="23"/>
      <c r="E19" s="23"/>
      <c r="F19" s="23"/>
      <c r="G19" s="23"/>
      <c r="H19" s="67">
        <f t="shared" si="4"/>
        <v>0</v>
      </c>
      <c r="I19" s="23"/>
      <c r="J19" s="68">
        <f t="shared" si="0"/>
        <v>23</v>
      </c>
      <c r="K19" s="69" t="b">
        <f t="shared" si="1"/>
        <v>1</v>
      </c>
      <c r="L19" s="70">
        <f t="shared" si="5"/>
        <v>0</v>
      </c>
      <c r="M19" s="69">
        <f t="shared" si="2"/>
        <v>0</v>
      </c>
      <c r="N19" s="68">
        <f t="shared" si="6"/>
        <v>0</v>
      </c>
      <c r="O19" s="71" t="b">
        <f t="shared" si="3"/>
        <v>1</v>
      </c>
    </row>
    <row r="20" spans="1:15" ht="18.75" x14ac:dyDescent="0.3">
      <c r="A20" s="53" t="s">
        <v>10</v>
      </c>
      <c r="B20" s="97"/>
      <c r="C20" s="24"/>
      <c r="D20" s="24"/>
      <c r="E20" s="24"/>
      <c r="F20" s="24"/>
      <c r="G20" s="24"/>
      <c r="H20" s="67">
        <f t="shared" si="4"/>
        <v>0</v>
      </c>
      <c r="I20" s="24"/>
      <c r="J20" s="68">
        <f t="shared" si="0"/>
        <v>23</v>
      </c>
      <c r="K20" s="69" t="b">
        <f t="shared" si="1"/>
        <v>1</v>
      </c>
      <c r="L20" s="70">
        <f t="shared" si="5"/>
        <v>0</v>
      </c>
      <c r="M20" s="69">
        <f t="shared" si="2"/>
        <v>0</v>
      </c>
      <c r="N20" s="73">
        <f t="shared" si="6"/>
        <v>0</v>
      </c>
      <c r="O20" s="71" t="b">
        <f t="shared" si="3"/>
        <v>1</v>
      </c>
    </row>
    <row r="21" spans="1:15" ht="18.75" x14ac:dyDescent="0.3">
      <c r="A21" s="54" t="s">
        <v>11</v>
      </c>
      <c r="B21" s="96"/>
      <c r="C21" s="23"/>
      <c r="D21" s="23"/>
      <c r="E21" s="23"/>
      <c r="F21" s="23"/>
      <c r="G21" s="23"/>
      <c r="H21" s="67">
        <f t="shared" si="4"/>
        <v>0</v>
      </c>
      <c r="I21" s="23"/>
      <c r="J21" s="68">
        <f t="shared" si="0"/>
        <v>23</v>
      </c>
      <c r="K21" s="69" t="b">
        <f t="shared" si="1"/>
        <v>1</v>
      </c>
      <c r="L21" s="70">
        <f t="shared" si="5"/>
        <v>0</v>
      </c>
      <c r="M21" s="69">
        <f t="shared" si="2"/>
        <v>0</v>
      </c>
      <c r="N21" s="68">
        <f t="shared" si="6"/>
        <v>0</v>
      </c>
      <c r="O21" s="71" t="b">
        <f t="shared" si="3"/>
        <v>1</v>
      </c>
    </row>
    <row r="22" spans="1:15" ht="18.75" x14ac:dyDescent="0.3">
      <c r="A22" s="53" t="s">
        <v>12</v>
      </c>
      <c r="B22" s="97"/>
      <c r="C22" s="24"/>
      <c r="D22" s="24"/>
      <c r="E22" s="24"/>
      <c r="F22" s="24"/>
      <c r="G22" s="24"/>
      <c r="H22" s="67">
        <f t="shared" si="4"/>
        <v>0</v>
      </c>
      <c r="I22" s="24"/>
      <c r="J22" s="68">
        <f t="shared" si="0"/>
        <v>23</v>
      </c>
      <c r="K22" s="69" t="b">
        <f t="shared" si="1"/>
        <v>1</v>
      </c>
      <c r="L22" s="70">
        <f t="shared" si="5"/>
        <v>0</v>
      </c>
      <c r="M22" s="69">
        <f t="shared" si="2"/>
        <v>0</v>
      </c>
      <c r="N22" s="73">
        <f t="shared" si="6"/>
        <v>0</v>
      </c>
      <c r="O22" s="71" t="b">
        <f t="shared" si="3"/>
        <v>1</v>
      </c>
    </row>
    <row r="23" spans="1:15" ht="18.75" x14ac:dyDescent="0.3">
      <c r="A23" s="54" t="s">
        <v>13</v>
      </c>
      <c r="B23" s="96"/>
      <c r="C23" s="23"/>
      <c r="D23" s="23"/>
      <c r="E23" s="23"/>
      <c r="F23" s="23"/>
      <c r="G23" s="23"/>
      <c r="H23" s="67">
        <f t="shared" si="4"/>
        <v>0</v>
      </c>
      <c r="I23" s="23"/>
      <c r="J23" s="68">
        <f t="shared" si="0"/>
        <v>23</v>
      </c>
      <c r="K23" s="69" t="b">
        <f t="shared" si="1"/>
        <v>1</v>
      </c>
      <c r="L23" s="70">
        <f t="shared" si="5"/>
        <v>0</v>
      </c>
      <c r="M23" s="69">
        <f t="shared" si="2"/>
        <v>0</v>
      </c>
      <c r="N23" s="68">
        <f t="shared" si="6"/>
        <v>0</v>
      </c>
      <c r="O23" s="71" t="b">
        <f t="shared" si="3"/>
        <v>1</v>
      </c>
    </row>
    <row r="24" spans="1:15" ht="18.75" x14ac:dyDescent="0.3">
      <c r="A24" s="53" t="s">
        <v>14</v>
      </c>
      <c r="B24" s="97"/>
      <c r="C24" s="23"/>
      <c r="D24" s="23"/>
      <c r="E24" s="23"/>
      <c r="F24" s="23"/>
      <c r="G24" s="23"/>
      <c r="H24" s="67">
        <f t="shared" si="4"/>
        <v>0</v>
      </c>
      <c r="I24" s="23"/>
      <c r="J24" s="74">
        <f t="shared" si="0"/>
        <v>23</v>
      </c>
      <c r="K24" s="69" t="b">
        <f t="shared" si="1"/>
        <v>1</v>
      </c>
      <c r="L24" s="70">
        <f t="shared" si="5"/>
        <v>0</v>
      </c>
      <c r="M24" s="69">
        <f t="shared" si="2"/>
        <v>0</v>
      </c>
      <c r="N24" s="75">
        <f t="shared" si="6"/>
        <v>0</v>
      </c>
      <c r="O24" s="71" t="b">
        <f t="shared" si="3"/>
        <v>1</v>
      </c>
    </row>
    <row r="25" spans="1:15" s="80" customFormat="1" x14ac:dyDescent="0.25">
      <c r="A25" s="76" t="s">
        <v>0</v>
      </c>
      <c r="B25" s="77">
        <f>SUM(B15:B24)</f>
        <v>0</v>
      </c>
      <c r="C25" s="78">
        <f t="shared" ref="C25:G25" si="7">SUM(C15:C24)</f>
        <v>0</v>
      </c>
      <c r="D25" s="78">
        <f t="shared" si="7"/>
        <v>0</v>
      </c>
      <c r="E25" s="78">
        <f t="shared" si="7"/>
        <v>0</v>
      </c>
      <c r="F25" s="78">
        <f t="shared" si="7"/>
        <v>0</v>
      </c>
      <c r="G25" s="78">
        <f t="shared" si="7"/>
        <v>0</v>
      </c>
      <c r="H25" s="78">
        <f>SUM(H15:H24)</f>
        <v>0</v>
      </c>
      <c r="I25" s="78">
        <f>SUM(I15:I24)</f>
        <v>0</v>
      </c>
      <c r="J25" s="79"/>
      <c r="K25" s="79"/>
      <c r="L25" s="79"/>
      <c r="M25" s="79"/>
      <c r="N25" s="79"/>
      <c r="O25" s="79"/>
    </row>
    <row r="26" spans="1:15" s="80" customFormat="1" x14ac:dyDescent="0.25">
      <c r="A26" s="47" t="s">
        <v>54</v>
      </c>
      <c r="B26" s="78"/>
      <c r="C26" s="78">
        <f t="shared" ref="C26:I26" si="8">C15*$B$15+C16*$B$16+C17*$B$17+C18*$B$18+C19*$B$19+C20*$B$20+C21*$B$21+C22*$B$22+C23*$B$23+C24*$B$24</f>
        <v>0</v>
      </c>
      <c r="D26" s="77">
        <f t="shared" si="8"/>
        <v>0</v>
      </c>
      <c r="E26" s="77">
        <f t="shared" si="8"/>
        <v>0</v>
      </c>
      <c r="F26" s="77">
        <f t="shared" si="8"/>
        <v>0</v>
      </c>
      <c r="G26" s="77">
        <f t="shared" si="8"/>
        <v>0</v>
      </c>
      <c r="H26" s="77">
        <f>H15*$B$15+H16*$B$16+H17*$B$17+H18*$B$18+H19*$B$19+H20*$B$20+H21*$B$21+H22*$B$22+H23*$B$23+H24*$B$24</f>
        <v>0</v>
      </c>
      <c r="I26" s="77">
        <f t="shared" si="8"/>
        <v>0</v>
      </c>
      <c r="J26" s="79"/>
      <c r="K26" s="79"/>
      <c r="L26" s="79"/>
      <c r="M26" s="79"/>
      <c r="N26" s="79"/>
      <c r="O26" s="79"/>
    </row>
    <row r="27" spans="1:15" x14ac:dyDescent="0.25">
      <c r="A27" s="47"/>
      <c r="B27" s="47"/>
      <c r="C27" s="79"/>
      <c r="D27" s="81"/>
      <c r="E27" s="81"/>
      <c r="F27" s="81"/>
      <c r="G27" s="82"/>
      <c r="H27" s="83"/>
      <c r="I27" s="83"/>
      <c r="J27" s="83"/>
      <c r="K27" s="83"/>
      <c r="L27" s="83"/>
      <c r="M27" s="83"/>
      <c r="N27" s="83"/>
      <c r="O27" s="83"/>
    </row>
    <row r="28" spans="1:15" x14ac:dyDescent="0.25">
      <c r="A28" s="112" t="s">
        <v>66</v>
      </c>
      <c r="B28" s="112"/>
      <c r="C28" s="112"/>
      <c r="D28" s="113"/>
      <c r="E28" s="98"/>
      <c r="F28" s="84"/>
      <c r="G28" s="85"/>
      <c r="H28" s="86"/>
      <c r="I28" s="83"/>
      <c r="J28" s="83"/>
      <c r="K28" s="83"/>
      <c r="L28" s="83"/>
      <c r="M28" s="83"/>
      <c r="N28" s="83"/>
      <c r="O28" s="83"/>
    </row>
    <row r="29" spans="1:15" x14ac:dyDescent="0.25">
      <c r="A29" s="114" t="s">
        <v>67</v>
      </c>
      <c r="B29" s="114"/>
      <c r="C29" s="114"/>
      <c r="D29" s="114"/>
      <c r="E29" s="114"/>
      <c r="F29" s="114"/>
      <c r="G29" s="85"/>
      <c r="H29" s="86"/>
      <c r="I29" s="83"/>
      <c r="J29" s="83"/>
      <c r="K29" s="83"/>
      <c r="L29" s="83"/>
      <c r="M29" s="83"/>
      <c r="N29" s="83"/>
      <c r="O29" s="83"/>
    </row>
    <row r="30" spans="1:15" x14ac:dyDescent="0.25">
      <c r="A30" s="115" t="str">
        <f>IF(I25=0,"","ACHTUNG: bei inklusiver Gruppenführung verringert sich die Gruppengröße (je nach Anzahl und Intensität der Integrationskinder) auf max. 16 bis 20 Kinder (anstatt 23)")</f>
        <v/>
      </c>
      <c r="B30" s="115"/>
      <c r="C30" s="115"/>
      <c r="D30" s="115"/>
      <c r="E30" s="115"/>
      <c r="F30" s="115"/>
      <c r="G30" s="86"/>
      <c r="H30" s="86"/>
      <c r="I30" s="83"/>
      <c r="J30" s="83"/>
      <c r="K30" s="83"/>
      <c r="L30" s="83"/>
      <c r="M30" s="83"/>
      <c r="N30" s="83"/>
      <c r="O30" s="83"/>
    </row>
    <row r="31" spans="1:15" ht="15.75" thickBot="1" x14ac:dyDescent="0.3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</row>
    <row r="32" spans="1:15" x14ac:dyDescent="0.25">
      <c r="A32" s="88"/>
      <c r="B32" s="88"/>
      <c r="C32" s="82"/>
      <c r="D32" s="82"/>
      <c r="E32" s="82"/>
      <c r="F32" s="82"/>
      <c r="G32" s="82"/>
      <c r="H32" s="83"/>
      <c r="I32" s="83"/>
      <c r="J32" s="83"/>
      <c r="K32" s="83"/>
      <c r="L32" s="83"/>
      <c r="M32" s="83"/>
      <c r="N32" s="83"/>
      <c r="O32" s="83"/>
    </row>
    <row r="33" spans="1:16" ht="19.5" x14ac:dyDescent="0.3">
      <c r="A33" s="49" t="s">
        <v>72</v>
      </c>
      <c r="B33" s="47"/>
      <c r="C33" s="81"/>
      <c r="D33" s="81"/>
      <c r="E33" s="81"/>
      <c r="F33" s="81"/>
      <c r="G33" s="81"/>
      <c r="H33" s="53"/>
      <c r="I33" s="83"/>
      <c r="J33" s="83"/>
      <c r="K33" s="83"/>
      <c r="L33" s="83"/>
      <c r="M33" s="83"/>
      <c r="N33" s="83"/>
      <c r="O33" s="83"/>
    </row>
    <row r="34" spans="1:16" x14ac:dyDescent="0.25">
      <c r="A34" s="47"/>
      <c r="B34" s="47"/>
      <c r="C34" s="81"/>
      <c r="D34" s="81"/>
      <c r="E34" s="81"/>
      <c r="F34" s="81"/>
      <c r="G34" s="81"/>
      <c r="H34" s="53"/>
      <c r="I34" s="83"/>
      <c r="J34" s="83"/>
      <c r="K34" s="83"/>
      <c r="L34" s="83"/>
      <c r="M34" s="83"/>
      <c r="N34" s="83"/>
      <c r="O34" s="83"/>
    </row>
    <row r="35" spans="1:16" x14ac:dyDescent="0.25">
      <c r="A35" s="47" t="s">
        <v>15</v>
      </c>
      <c r="B35" s="47"/>
      <c r="C35" s="81"/>
      <c r="D35" s="81"/>
      <c r="E35" s="81"/>
      <c r="F35" s="81"/>
      <c r="G35" s="81"/>
      <c r="H35" s="53"/>
      <c r="I35" s="83"/>
      <c r="J35" s="83"/>
      <c r="K35" s="83"/>
      <c r="L35" s="83"/>
      <c r="M35" s="83"/>
      <c r="N35" s="83"/>
      <c r="O35" s="83"/>
    </row>
    <row r="36" spans="1:16" x14ac:dyDescent="0.25">
      <c r="A36" s="89" t="str">
        <f>IF(C36&gt;D36,"Kleinkindgruppe","Kindergartengruppe")</f>
        <v>Kindergartengruppe</v>
      </c>
      <c r="B36" s="89"/>
      <c r="C36" s="90">
        <f>C26</f>
        <v>0</v>
      </c>
      <c r="D36" s="90">
        <f>D26+E26+F26+G26</f>
        <v>0</v>
      </c>
      <c r="E36" s="50"/>
      <c r="F36" s="50"/>
      <c r="G36" s="89"/>
      <c r="H36" s="50"/>
    </row>
    <row r="37" spans="1:16" x14ac:dyDescent="0.25">
      <c r="A37" s="89" t="str">
        <f>IF(I25=0,"Gruppenführung","inklusive Gruppenführung")</f>
        <v>Gruppenführung</v>
      </c>
      <c r="B37" s="89"/>
      <c r="C37" s="71"/>
      <c r="D37" s="50"/>
      <c r="E37" s="89"/>
      <c r="F37" s="89"/>
      <c r="G37" s="89"/>
      <c r="H37" s="50"/>
    </row>
    <row r="38" spans="1:16" x14ac:dyDescent="0.25">
      <c r="A38" s="91"/>
      <c r="B38" s="89"/>
      <c r="C38" s="89"/>
      <c r="D38" s="89"/>
      <c r="E38" s="89"/>
      <c r="F38" s="89"/>
      <c r="G38" s="89"/>
      <c r="H38" s="50"/>
    </row>
    <row r="39" spans="1:16" x14ac:dyDescent="0.25">
      <c r="A39" s="91" t="s">
        <v>16</v>
      </c>
      <c r="B39" s="91"/>
      <c r="C39" s="89"/>
      <c r="D39" s="89"/>
      <c r="E39" s="89"/>
      <c r="F39" s="89"/>
      <c r="G39" s="89"/>
      <c r="H39" s="50"/>
    </row>
    <row r="40" spans="1:16" x14ac:dyDescent="0.25">
      <c r="A40" s="71" t="s">
        <v>20</v>
      </c>
      <c r="B40" s="71" t="s">
        <v>17</v>
      </c>
      <c r="C40" s="71" t="s">
        <v>18</v>
      </c>
      <c r="D40" s="71" t="s">
        <v>19</v>
      </c>
      <c r="E40" s="89" t="s">
        <v>49</v>
      </c>
      <c r="F40" s="50"/>
      <c r="G40" s="50"/>
      <c r="H40" s="50"/>
    </row>
    <row r="41" spans="1:16" x14ac:dyDescent="0.25">
      <c r="A41" s="71">
        <v>1</v>
      </c>
      <c r="B41" s="92">
        <v>4.7222222222222221E-2</v>
      </c>
      <c r="C41" s="71">
        <v>15</v>
      </c>
      <c r="D41" s="71">
        <v>0.13</v>
      </c>
      <c r="E41" s="89" t="s">
        <v>64</v>
      </c>
      <c r="F41" s="50"/>
      <c r="G41" s="50"/>
      <c r="H41" s="50"/>
    </row>
    <row r="42" spans="1:16" x14ac:dyDescent="0.25">
      <c r="A42" s="71">
        <v>2</v>
      </c>
      <c r="B42" s="92">
        <v>5.0694444444444452E-2</v>
      </c>
      <c r="C42" s="71">
        <v>23</v>
      </c>
      <c r="D42" s="90">
        <v>0.08</v>
      </c>
      <c r="E42" s="89" t="s">
        <v>65</v>
      </c>
      <c r="F42" s="50"/>
      <c r="G42" s="50"/>
      <c r="H42" s="50"/>
    </row>
    <row r="43" spans="1:16" ht="15.75" thickBot="1" x14ac:dyDescent="0.3">
      <c r="A43" s="87"/>
      <c r="B43" s="87"/>
      <c r="C43" s="87"/>
      <c r="D43" s="87"/>
      <c r="E43" s="87"/>
      <c r="F43" s="87"/>
      <c r="G43" s="87"/>
      <c r="H43" s="87"/>
    </row>
    <row r="44" spans="1:16" s="93" customFormat="1" x14ac:dyDescent="0.25">
      <c r="I44" s="42"/>
      <c r="J44" s="42"/>
      <c r="K44" s="42"/>
      <c r="L44" s="42"/>
      <c r="M44" s="42"/>
      <c r="N44" s="42"/>
      <c r="O44" s="42"/>
      <c r="P44" s="42"/>
    </row>
    <row r="45" spans="1:16" s="93" customFormat="1" ht="19.5" x14ac:dyDescent="0.3">
      <c r="A45" s="49" t="s">
        <v>28</v>
      </c>
      <c r="B45" s="81"/>
      <c r="C45" s="81"/>
    </row>
    <row r="46" spans="1:16" s="93" customFormat="1" x14ac:dyDescent="0.25">
      <c r="A46" s="101" t="s">
        <v>73</v>
      </c>
      <c r="B46" s="81"/>
      <c r="C46" s="81"/>
      <c r="G46" s="42"/>
      <c r="H46" s="42"/>
      <c r="I46" s="42"/>
      <c r="J46" s="42"/>
      <c r="K46" s="42"/>
      <c r="L46" s="42"/>
      <c r="M46" s="42"/>
      <c r="N46" s="42"/>
    </row>
    <row r="47" spans="1:16" s="93" customFormat="1" x14ac:dyDescent="0.25">
      <c r="A47" s="112"/>
      <c r="B47" s="112"/>
      <c r="C47" s="112"/>
      <c r="G47" s="42"/>
      <c r="H47" s="42"/>
      <c r="I47" s="42"/>
      <c r="J47" s="42"/>
      <c r="K47" s="42"/>
      <c r="L47" s="42"/>
      <c r="M47" s="42"/>
      <c r="N47" s="42"/>
    </row>
    <row r="48" spans="1:16" s="93" customFormat="1" x14ac:dyDescent="0.25">
      <c r="A48" s="101"/>
      <c r="B48" s="63" t="s">
        <v>34</v>
      </c>
      <c r="C48" s="63" t="s">
        <v>33</v>
      </c>
      <c r="G48" s="42"/>
      <c r="H48" s="42"/>
      <c r="I48" s="42"/>
      <c r="J48" s="42"/>
      <c r="K48" s="42"/>
      <c r="L48" s="42"/>
      <c r="M48" s="42"/>
      <c r="N48" s="42"/>
    </row>
    <row r="49" spans="1:14" s="93" customFormat="1" x14ac:dyDescent="0.25">
      <c r="A49" s="102" t="s">
        <v>5</v>
      </c>
      <c r="B49" s="94">
        <f t="shared" ref="B49:B58" si="9">B15*N15</f>
        <v>0</v>
      </c>
      <c r="C49" s="94">
        <f>IF('VB-Zeit'!$F$43="x",B49*'VB-Zeit'!$C$43,B49*'VB-Zeit'!$C$42)</f>
        <v>0</v>
      </c>
      <c r="G49" s="42"/>
      <c r="H49" s="42"/>
      <c r="I49" s="42"/>
      <c r="J49" s="42"/>
      <c r="K49" s="42"/>
      <c r="L49" s="42"/>
      <c r="M49" s="42"/>
      <c r="N49" s="42"/>
    </row>
    <row r="50" spans="1:14" s="93" customFormat="1" x14ac:dyDescent="0.25">
      <c r="A50" s="101" t="s">
        <v>6</v>
      </c>
      <c r="B50" s="94">
        <f t="shared" si="9"/>
        <v>0</v>
      </c>
      <c r="C50" s="94">
        <f>IF('VB-Zeit'!$F$43="x",B50*'VB-Zeit'!$C$43,B50*'VB-Zeit'!$C$42)</f>
        <v>0</v>
      </c>
      <c r="G50" s="42"/>
      <c r="H50" s="42"/>
      <c r="I50" s="42"/>
      <c r="J50" s="42"/>
      <c r="K50" s="42"/>
      <c r="L50" s="42"/>
      <c r="M50" s="42"/>
      <c r="N50" s="42"/>
    </row>
    <row r="51" spans="1:14" s="93" customFormat="1" x14ac:dyDescent="0.25">
      <c r="A51" s="102" t="s">
        <v>7</v>
      </c>
      <c r="B51" s="94">
        <f t="shared" si="9"/>
        <v>0</v>
      </c>
      <c r="C51" s="94">
        <f>IF('VB-Zeit'!$F$43="x",B51*'VB-Zeit'!$C$43,B51*'VB-Zeit'!$C$42)</f>
        <v>0</v>
      </c>
      <c r="G51" s="42"/>
      <c r="H51" s="42"/>
      <c r="I51" s="42"/>
      <c r="J51" s="42"/>
      <c r="K51" s="42"/>
      <c r="L51" s="42"/>
      <c r="M51" s="42"/>
      <c r="N51" s="42"/>
    </row>
    <row r="52" spans="1:14" s="93" customFormat="1" x14ac:dyDescent="0.25">
      <c r="A52" s="101" t="s">
        <v>8</v>
      </c>
      <c r="B52" s="94">
        <f t="shared" si="9"/>
        <v>0</v>
      </c>
      <c r="C52" s="94">
        <f>IF('VB-Zeit'!$F$43="x",B52*'VB-Zeit'!$C$43,B52*'VB-Zeit'!$C$42)</f>
        <v>0</v>
      </c>
      <c r="G52" s="42"/>
      <c r="H52" s="42"/>
      <c r="I52" s="42"/>
      <c r="J52" s="42"/>
      <c r="K52" s="42"/>
      <c r="L52" s="42"/>
      <c r="M52" s="42"/>
      <c r="N52" s="42"/>
    </row>
    <row r="53" spans="1:14" s="93" customFormat="1" x14ac:dyDescent="0.25">
      <c r="A53" s="102" t="s">
        <v>9</v>
      </c>
      <c r="B53" s="94">
        <f t="shared" si="9"/>
        <v>0</v>
      </c>
      <c r="C53" s="94">
        <f>IF('VB-Zeit'!$F$43="x",B53*'VB-Zeit'!$C$43,B53*'VB-Zeit'!$C$42)</f>
        <v>0</v>
      </c>
      <c r="G53" s="42"/>
      <c r="H53" s="42"/>
      <c r="I53" s="42"/>
      <c r="J53" s="42"/>
      <c r="K53" s="42"/>
      <c r="L53" s="42"/>
      <c r="M53" s="42"/>
      <c r="N53" s="42"/>
    </row>
    <row r="54" spans="1:14" s="93" customFormat="1" x14ac:dyDescent="0.25">
      <c r="A54" s="101" t="s">
        <v>10</v>
      </c>
      <c r="B54" s="94">
        <f t="shared" si="9"/>
        <v>0</v>
      </c>
      <c r="C54" s="94">
        <f>IF('VB-Zeit'!$F$43="x",B54*'VB-Zeit'!$C$43,B54*'VB-Zeit'!$C$42)</f>
        <v>0</v>
      </c>
      <c r="G54" s="42"/>
      <c r="H54" s="42"/>
      <c r="I54" s="42"/>
      <c r="J54" s="42"/>
      <c r="K54" s="42"/>
      <c r="L54" s="42"/>
      <c r="M54" s="42"/>
      <c r="N54" s="42"/>
    </row>
    <row r="55" spans="1:14" s="93" customFormat="1" x14ac:dyDescent="0.25">
      <c r="A55" s="102" t="s">
        <v>11</v>
      </c>
      <c r="B55" s="94">
        <f t="shared" si="9"/>
        <v>0</v>
      </c>
      <c r="C55" s="94">
        <f>IF('VB-Zeit'!$F$43="x",B55*'VB-Zeit'!$C$43,B55*'VB-Zeit'!$C$42)</f>
        <v>0</v>
      </c>
      <c r="G55" s="42"/>
      <c r="H55" s="42"/>
      <c r="I55" s="42"/>
      <c r="J55" s="42"/>
      <c r="K55" s="42"/>
      <c r="L55" s="42"/>
      <c r="M55" s="42"/>
      <c r="N55" s="42"/>
    </row>
    <row r="56" spans="1:14" s="93" customFormat="1" x14ac:dyDescent="0.25">
      <c r="A56" s="101" t="s">
        <v>12</v>
      </c>
      <c r="B56" s="94">
        <f t="shared" si="9"/>
        <v>0</v>
      </c>
      <c r="C56" s="94">
        <f>IF('VB-Zeit'!$F$43="x",B56*'VB-Zeit'!$C$43,B56*'VB-Zeit'!$C$42)</f>
        <v>0</v>
      </c>
      <c r="G56" s="42"/>
      <c r="H56" s="42"/>
      <c r="I56" s="42"/>
      <c r="J56" s="42"/>
      <c r="K56" s="42"/>
      <c r="L56" s="42"/>
      <c r="M56" s="42"/>
      <c r="N56" s="42"/>
    </row>
    <row r="57" spans="1:14" s="93" customFormat="1" x14ac:dyDescent="0.25">
      <c r="A57" s="102" t="s">
        <v>13</v>
      </c>
      <c r="B57" s="94">
        <f t="shared" si="9"/>
        <v>0</v>
      </c>
      <c r="C57" s="94">
        <f>IF('VB-Zeit'!$F$43="x",B57*'VB-Zeit'!$C$43,B57*'VB-Zeit'!$C$42)</f>
        <v>0</v>
      </c>
      <c r="G57" s="42"/>
      <c r="H57" s="42"/>
      <c r="I57" s="42"/>
      <c r="J57" s="42"/>
      <c r="K57" s="42"/>
      <c r="L57" s="42"/>
      <c r="M57" s="42"/>
      <c r="N57" s="42"/>
    </row>
    <row r="58" spans="1:14" s="93" customFormat="1" x14ac:dyDescent="0.25">
      <c r="A58" s="101" t="s">
        <v>14</v>
      </c>
      <c r="B58" s="94">
        <f t="shared" si="9"/>
        <v>0</v>
      </c>
      <c r="C58" s="94">
        <f>IF('VB-Zeit'!$F$43="x",B58*'VB-Zeit'!$C$43,B58*'VB-Zeit'!$C$42)</f>
        <v>0</v>
      </c>
      <c r="G58" s="42"/>
      <c r="H58" s="42"/>
      <c r="I58" s="42"/>
      <c r="J58" s="42"/>
      <c r="K58" s="42"/>
      <c r="L58" s="42"/>
      <c r="M58" s="42"/>
      <c r="N58" s="42"/>
    </row>
    <row r="59" spans="1:14" s="93" customFormat="1" ht="15.75" thickBot="1" x14ac:dyDescent="0.3">
      <c r="A59" s="103" t="s">
        <v>46</v>
      </c>
      <c r="B59" s="104">
        <f>SUM(B49:B58)</f>
        <v>0</v>
      </c>
      <c r="C59" s="104">
        <f>SUM(C49:C58)</f>
        <v>0</v>
      </c>
      <c r="G59" s="42"/>
      <c r="H59" s="42"/>
      <c r="I59" s="42"/>
      <c r="J59" s="42"/>
      <c r="K59" s="42"/>
      <c r="L59" s="42"/>
      <c r="M59" s="42"/>
      <c r="N59" s="42"/>
    </row>
    <row r="60" spans="1:14" ht="15.75" thickTop="1" x14ac:dyDescent="0.25"/>
    <row r="67" spans="1:16" x14ac:dyDescent="0.25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</row>
    <row r="68" spans="1:16" x14ac:dyDescent="0.25"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</row>
    <row r="69" spans="1:16" x14ac:dyDescent="0.25"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</row>
    <row r="70" spans="1:16" x14ac:dyDescent="0.25"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</row>
    <row r="71" spans="1:16" x14ac:dyDescent="0.25">
      <c r="D71" s="95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</row>
    <row r="72" spans="1:16" x14ac:dyDescent="0.25"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</row>
    <row r="73" spans="1:16" x14ac:dyDescent="0.25"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</row>
    <row r="74" spans="1:16" x14ac:dyDescent="0.25"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</row>
    <row r="75" spans="1:16" x14ac:dyDescent="0.25"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</row>
    <row r="76" spans="1:16" x14ac:dyDescent="0.25"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</row>
    <row r="77" spans="1:16" x14ac:dyDescent="0.25"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</row>
    <row r="78" spans="1:16" x14ac:dyDescent="0.25"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</row>
    <row r="79" spans="1:16" x14ac:dyDescent="0.25"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</row>
    <row r="80" spans="1:16" x14ac:dyDescent="0.25"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</row>
    <row r="81" spans="1:16" x14ac:dyDescent="0.25"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</row>
    <row r="82" spans="1:16" x14ac:dyDescent="0.25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</row>
    <row r="83" spans="1:16" x14ac:dyDescent="0.25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</row>
    <row r="84" spans="1:16" x14ac:dyDescent="0.25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</row>
    <row r="85" spans="1:16" x14ac:dyDescent="0.25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</row>
    <row r="86" spans="1:16" x14ac:dyDescent="0.25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</row>
    <row r="87" spans="1:16" x14ac:dyDescent="0.25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</row>
    <row r="88" spans="1:16" x14ac:dyDescent="0.25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</row>
    <row r="89" spans="1:16" x14ac:dyDescent="0.25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</row>
    <row r="90" spans="1:16" x14ac:dyDescent="0.25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</row>
    <row r="91" spans="1:16" x14ac:dyDescent="0.25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</row>
    <row r="92" spans="1:16" x14ac:dyDescent="0.25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</row>
    <row r="93" spans="1:16" x14ac:dyDescent="0.25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</row>
    <row r="94" spans="1:16" x14ac:dyDescent="0.25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</row>
    <row r="95" spans="1:16" x14ac:dyDescent="0.25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</row>
    <row r="96" spans="1:16" x14ac:dyDescent="0.25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</row>
    <row r="97" spans="1:16" x14ac:dyDescent="0.25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</row>
    <row r="98" spans="1:16" x14ac:dyDescent="0.25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</row>
    <row r="99" spans="1:16" x14ac:dyDescent="0.25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</row>
  </sheetData>
  <sheetProtection algorithmName="SHA-512" hashValue="/hCV+e6r20a+OvcTMtU67v5z9l5UzxQkey2idH0hGmy+7WkGD/bxFcA6/iAGo5Q1hzhUd2F2uF3Rej5vLfZHEQ==" saltValue="yb0L6E65qrr0E2J04p0TRA==" spinCount="100000" sheet="1" objects="1" scenarios="1" selectLockedCells="1"/>
  <mergeCells count="10">
    <mergeCell ref="A30:F30"/>
    <mergeCell ref="A47:C47"/>
    <mergeCell ref="B5:F5"/>
    <mergeCell ref="B6:F6"/>
    <mergeCell ref="F9:G9"/>
    <mergeCell ref="L11:M11"/>
    <mergeCell ref="J12:O12"/>
    <mergeCell ref="B13:B14"/>
    <mergeCell ref="A28:D28"/>
    <mergeCell ref="A29:F29"/>
  </mergeCells>
  <conditionalFormatting sqref="A36">
    <cfRule type="containsText" dxfId="65" priority="11" operator="containsText" text="Kleinkindgruppe">
      <formula>NOT(ISERROR(SEARCH("Kleinkindgruppe",A36)))</formula>
    </cfRule>
  </conditionalFormatting>
  <conditionalFormatting sqref="J15">
    <cfRule type="expression" dxfId="64" priority="10">
      <formula>(ISBLANK($I$15)=FALSE)</formula>
    </cfRule>
  </conditionalFormatting>
  <conditionalFormatting sqref="J16">
    <cfRule type="expression" dxfId="63" priority="9">
      <formula>(ISBLANK($I$16)=FALSE)</formula>
    </cfRule>
  </conditionalFormatting>
  <conditionalFormatting sqref="J17">
    <cfRule type="expression" dxfId="62" priority="8">
      <formula>(ISBLANK($I$17)=FALSE)</formula>
    </cfRule>
  </conditionalFormatting>
  <conditionalFormatting sqref="J18">
    <cfRule type="expression" dxfId="61" priority="7">
      <formula>(ISBLANK($I$18)=FALSE)</formula>
    </cfRule>
  </conditionalFormatting>
  <conditionalFormatting sqref="J19">
    <cfRule type="expression" dxfId="60" priority="6">
      <formula>(ISBLANK($I$19)=FALSE)</formula>
    </cfRule>
  </conditionalFormatting>
  <conditionalFormatting sqref="J20">
    <cfRule type="expression" dxfId="59" priority="5">
      <formula>(ISBLANK($I$20)=FALSE)</formula>
    </cfRule>
  </conditionalFormatting>
  <conditionalFormatting sqref="J21">
    <cfRule type="expression" dxfId="58" priority="4">
      <formula>(ISBLANK($I$21)=FALSE)</formula>
    </cfRule>
  </conditionalFormatting>
  <conditionalFormatting sqref="J22">
    <cfRule type="expression" dxfId="57" priority="3">
      <formula>(ISBLANK($I$22)=FALSE)</formula>
    </cfRule>
  </conditionalFormatting>
  <conditionalFormatting sqref="J23">
    <cfRule type="expression" dxfId="56" priority="2">
      <formula>(ISBLANK($I$23)=FALSE)</formula>
    </cfRule>
  </conditionalFormatting>
  <conditionalFormatting sqref="J24">
    <cfRule type="expression" dxfId="55" priority="1">
      <formula>(ISBLANK($I$24)=FALSE)</formula>
    </cfRule>
  </conditionalFormatting>
  <dataValidations count="1">
    <dataValidation type="whole" errorStyle="warning" allowBlank="1" showInputMessage="1" showErrorMessage="1" errorTitle="Achtung!!!" error="Bei inklusiver Gruppenführung zu beachten:_x000a_1. Gruppengröße verringert sich auf 16 bis 20 Kinder (anstatt 23)_x000a_2. Max. 4 Kinder mit Förderbedarf pro Tag_x000a_2. Personaleinsatz gemäß Verordnung ist zu beachten" sqref="I15:I24">
      <formula1>0</formula1>
      <formula2>0</formula2>
    </dataValidation>
  </dataValidations>
  <pageMargins left="0.17" right="0.17" top="0.34" bottom="0.31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workbookViewId="0">
      <selection activeCell="B9" sqref="B9"/>
    </sheetView>
  </sheetViews>
  <sheetFormatPr baseColWidth="10" defaultColWidth="11.42578125" defaultRowHeight="15" x14ac:dyDescent="0.25"/>
  <cols>
    <col min="1" max="1" width="24.85546875" style="42" customWidth="1"/>
    <col min="2" max="2" width="10.5703125" style="42" customWidth="1"/>
    <col min="3" max="4" width="11.42578125" style="42"/>
    <col min="5" max="5" width="11.42578125" style="42" customWidth="1"/>
    <col min="6" max="6" width="11.7109375" style="42" customWidth="1"/>
    <col min="7" max="7" width="11.42578125" style="42"/>
    <col min="8" max="8" width="13.140625" style="42" customWidth="1"/>
    <col min="9" max="9" width="13.7109375" style="42" customWidth="1"/>
    <col min="10" max="10" width="12.28515625" style="42" customWidth="1"/>
    <col min="11" max="11" width="12.28515625" style="42" hidden="1" customWidth="1"/>
    <col min="12" max="13" width="11.42578125" style="42" hidden="1" customWidth="1"/>
    <col min="14" max="14" width="11.42578125" style="42"/>
    <col min="15" max="15" width="13.5703125" style="42" customWidth="1"/>
    <col min="16" max="16384" width="11.42578125" style="42"/>
  </cols>
  <sheetData>
    <row r="1" spans="1:17" ht="26.25" x14ac:dyDescent="0.4">
      <c r="A1" s="41" t="s">
        <v>58</v>
      </c>
    </row>
    <row r="2" spans="1:17" s="44" customFormat="1" x14ac:dyDescent="0.25">
      <c r="A2" s="43"/>
      <c r="K2" s="45"/>
      <c r="L2" s="46"/>
      <c r="M2" s="46"/>
      <c r="N2" s="46"/>
      <c r="O2" s="46"/>
      <c r="P2" s="46"/>
      <c r="Q2" s="46"/>
    </row>
    <row r="3" spans="1:17" s="44" customFormat="1" x14ac:dyDescent="0.25">
      <c r="A3" s="43"/>
      <c r="K3" s="45"/>
      <c r="L3" s="46"/>
      <c r="M3" s="46"/>
      <c r="N3" s="46"/>
      <c r="O3" s="46"/>
      <c r="P3" s="46"/>
      <c r="Q3" s="46"/>
    </row>
    <row r="4" spans="1:17" s="44" customFormat="1" x14ac:dyDescent="0.25">
      <c r="A4" s="47"/>
      <c r="B4" s="48"/>
      <c r="C4" s="48"/>
      <c r="D4" s="48"/>
      <c r="E4" s="48"/>
      <c r="F4" s="48"/>
      <c r="G4" s="48"/>
      <c r="K4" s="45"/>
      <c r="L4" s="46"/>
      <c r="M4" s="46"/>
      <c r="N4" s="46"/>
      <c r="O4" s="46"/>
      <c r="P4" s="46"/>
      <c r="Q4" s="46"/>
    </row>
    <row r="5" spans="1:17" ht="26.25" x14ac:dyDescent="0.4">
      <c r="A5" s="49" t="s">
        <v>68</v>
      </c>
      <c r="B5" s="118">
        <f>'KGG 1'!B5</f>
        <v>0</v>
      </c>
      <c r="C5" s="118"/>
      <c r="D5" s="118"/>
      <c r="E5" s="118"/>
      <c r="F5" s="118"/>
      <c r="G5" s="50"/>
      <c r="K5" s="51"/>
      <c r="L5" s="52"/>
      <c r="M5" s="52"/>
      <c r="N5" s="52"/>
      <c r="O5" s="52"/>
      <c r="P5" s="52"/>
      <c r="Q5" s="52"/>
    </row>
    <row r="6" spans="1:17" ht="26.25" x14ac:dyDescent="0.4">
      <c r="A6" s="49" t="s">
        <v>69</v>
      </c>
      <c r="B6" s="118">
        <f>'KGG 1'!B6</f>
        <v>0</v>
      </c>
      <c r="C6" s="118"/>
      <c r="D6" s="118"/>
      <c r="E6" s="118"/>
      <c r="F6" s="118"/>
      <c r="G6" s="50"/>
      <c r="K6" s="51"/>
      <c r="L6" s="52"/>
      <c r="M6" s="52"/>
      <c r="N6" s="52"/>
      <c r="O6" s="52"/>
      <c r="P6" s="52"/>
      <c r="Q6" s="52"/>
    </row>
    <row r="7" spans="1:17" x14ac:dyDescent="0.25">
      <c r="A7" s="53"/>
      <c r="B7" s="50"/>
      <c r="C7" s="50"/>
      <c r="D7" s="50"/>
      <c r="E7" s="50"/>
      <c r="F7" s="50"/>
      <c r="G7" s="50"/>
      <c r="K7" s="52"/>
      <c r="L7" s="52"/>
      <c r="M7" s="52"/>
      <c r="N7" s="52"/>
      <c r="O7" s="52"/>
    </row>
    <row r="8" spans="1:17" x14ac:dyDescent="0.25">
      <c r="A8" s="54"/>
      <c r="B8" s="55" t="s">
        <v>47</v>
      </c>
      <c r="C8" s="55" t="s">
        <v>48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1:17" x14ac:dyDescent="0.25">
      <c r="A9" s="54" t="s">
        <v>23</v>
      </c>
      <c r="B9" s="15"/>
      <c r="C9" s="15"/>
      <c r="D9" s="50"/>
      <c r="E9" s="56" t="s">
        <v>70</v>
      </c>
      <c r="F9" s="117"/>
      <c r="G9" s="117"/>
      <c r="H9" s="57"/>
      <c r="I9" s="50"/>
      <c r="J9" s="50"/>
      <c r="K9" s="50"/>
      <c r="L9" s="50"/>
      <c r="M9" s="50"/>
      <c r="N9" s="50"/>
      <c r="O9" s="50"/>
    </row>
    <row r="10" spans="1:17" x14ac:dyDescent="0.25">
      <c r="A10" s="54" t="s">
        <v>24</v>
      </c>
      <c r="B10" s="15"/>
      <c r="C10" s="15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1:17" x14ac:dyDescent="0.25">
      <c r="A11" s="58"/>
      <c r="B11" s="59"/>
      <c r="C11" s="50"/>
      <c r="D11" s="50"/>
      <c r="E11" s="50"/>
      <c r="F11" s="50"/>
      <c r="G11" s="50"/>
      <c r="H11" s="60"/>
      <c r="I11" s="50"/>
      <c r="J11" s="50"/>
      <c r="K11" s="60"/>
      <c r="L11" s="109" t="s">
        <v>71</v>
      </c>
      <c r="M11" s="109"/>
      <c r="N11" s="50"/>
      <c r="O11" s="50"/>
    </row>
    <row r="12" spans="1:17" ht="19.5" x14ac:dyDescent="0.3">
      <c r="A12" s="61" t="s">
        <v>26</v>
      </c>
      <c r="B12" s="50"/>
      <c r="C12" s="50"/>
      <c r="D12" s="50"/>
      <c r="E12" s="50"/>
      <c r="F12" s="50"/>
      <c r="G12" s="50"/>
      <c r="H12" s="50"/>
      <c r="I12" s="50"/>
      <c r="J12" s="110"/>
      <c r="K12" s="110"/>
      <c r="L12" s="110"/>
      <c r="M12" s="110"/>
      <c r="N12" s="110"/>
      <c r="O12" s="110"/>
    </row>
    <row r="13" spans="1:17" x14ac:dyDescent="0.25">
      <c r="A13" s="53"/>
      <c r="B13" s="111" t="s">
        <v>25</v>
      </c>
      <c r="C13" s="62" t="s">
        <v>1</v>
      </c>
      <c r="D13" s="62" t="s">
        <v>1</v>
      </c>
      <c r="E13" s="62" t="s">
        <v>1</v>
      </c>
      <c r="F13" s="62" t="s">
        <v>1</v>
      </c>
      <c r="G13" s="62" t="s">
        <v>1</v>
      </c>
      <c r="H13" s="63" t="s">
        <v>3</v>
      </c>
      <c r="I13" s="62" t="s">
        <v>57</v>
      </c>
      <c r="J13" s="64" t="s">
        <v>51</v>
      </c>
      <c r="K13" s="65" t="s">
        <v>22</v>
      </c>
      <c r="L13" s="65" t="s">
        <v>22</v>
      </c>
      <c r="M13" s="65" t="s">
        <v>2</v>
      </c>
      <c r="N13" s="64" t="s">
        <v>2</v>
      </c>
      <c r="O13" s="65" t="s">
        <v>21</v>
      </c>
    </row>
    <row r="14" spans="1:17" x14ac:dyDescent="0.25">
      <c r="A14" s="53"/>
      <c r="B14" s="111"/>
      <c r="C14" s="63" t="s">
        <v>59</v>
      </c>
      <c r="D14" s="63" t="s">
        <v>60</v>
      </c>
      <c r="E14" s="63" t="s">
        <v>61</v>
      </c>
      <c r="F14" s="63" t="s">
        <v>62</v>
      </c>
      <c r="G14" s="63" t="s">
        <v>63</v>
      </c>
      <c r="H14" s="63" t="s">
        <v>4</v>
      </c>
      <c r="I14" s="63" t="s">
        <v>55</v>
      </c>
      <c r="J14" s="66" t="s">
        <v>52</v>
      </c>
      <c r="K14" s="65" t="s">
        <v>51</v>
      </c>
      <c r="L14" s="65" t="s">
        <v>20</v>
      </c>
      <c r="M14" s="65" t="s">
        <v>50</v>
      </c>
      <c r="N14" s="66" t="s">
        <v>53</v>
      </c>
      <c r="O14" s="65" t="s">
        <v>27</v>
      </c>
    </row>
    <row r="15" spans="1:17" ht="18.75" x14ac:dyDescent="0.3">
      <c r="A15" s="54" t="s">
        <v>5</v>
      </c>
      <c r="B15" s="96"/>
      <c r="C15" s="23"/>
      <c r="D15" s="23"/>
      <c r="E15" s="23"/>
      <c r="F15" s="23"/>
      <c r="G15" s="23"/>
      <c r="H15" s="67">
        <f>C15+D15+E15+F15+G15</f>
        <v>0</v>
      </c>
      <c r="I15" s="23"/>
      <c r="J15" s="68">
        <f t="shared" ref="J15:J24" si="0">IF(L15=1,$C$41,$C$42)</f>
        <v>23</v>
      </c>
      <c r="K15" s="69" t="b">
        <f t="shared" ref="K15:K24" si="1">IF(H15&lt;=J15,TRUE,FALSE)</f>
        <v>1</v>
      </c>
      <c r="L15" s="70">
        <f>IF(H15=0,0,IF(OR(C15&gt;0,(E15+F15+G15)=0),1,2))</f>
        <v>0</v>
      </c>
      <c r="M15" s="69">
        <f t="shared" ref="M15:M24" si="2">IF(L15=1,H15*$D$41,H15*$D$42)</f>
        <v>0</v>
      </c>
      <c r="N15" s="68">
        <f>ROUNDUP(M15,0)</f>
        <v>0</v>
      </c>
      <c r="O15" s="71" t="b">
        <f t="shared" ref="O15:O24" si="3">IF(IF(AND(H15&gt;$C$42,L15=2),FALSE,TRUE),IF(AND(H15&gt;$C$41,L15=1),FALSE,TRUE))</f>
        <v>1</v>
      </c>
    </row>
    <row r="16" spans="1:17" ht="18.75" x14ac:dyDescent="0.3">
      <c r="A16" s="72" t="s">
        <v>6</v>
      </c>
      <c r="B16" s="97"/>
      <c r="C16" s="24"/>
      <c r="D16" s="24"/>
      <c r="E16" s="24"/>
      <c r="F16" s="24"/>
      <c r="G16" s="24"/>
      <c r="H16" s="67">
        <f t="shared" ref="H16:H24" si="4">C16+D16+E16+F16+G16</f>
        <v>0</v>
      </c>
      <c r="I16" s="24"/>
      <c r="J16" s="68">
        <f t="shared" si="0"/>
        <v>23</v>
      </c>
      <c r="K16" s="69" t="b">
        <f t="shared" si="1"/>
        <v>1</v>
      </c>
      <c r="L16" s="70">
        <f t="shared" ref="L16:L24" si="5">IF(H16=0,0,IF(OR(C16&gt;0,(E16+F16+G16)=0),1,2))</f>
        <v>0</v>
      </c>
      <c r="M16" s="69">
        <f t="shared" si="2"/>
        <v>0</v>
      </c>
      <c r="N16" s="73">
        <f>ROUNDUP(M16,0)</f>
        <v>0</v>
      </c>
      <c r="O16" s="71" t="b">
        <f t="shared" si="3"/>
        <v>1</v>
      </c>
    </row>
    <row r="17" spans="1:15" ht="18.75" x14ac:dyDescent="0.3">
      <c r="A17" s="54" t="s">
        <v>7</v>
      </c>
      <c r="B17" s="96"/>
      <c r="C17" s="23"/>
      <c r="D17" s="23"/>
      <c r="E17" s="23"/>
      <c r="F17" s="23"/>
      <c r="G17" s="23"/>
      <c r="H17" s="67">
        <f t="shared" si="4"/>
        <v>0</v>
      </c>
      <c r="I17" s="23"/>
      <c r="J17" s="68">
        <f t="shared" si="0"/>
        <v>23</v>
      </c>
      <c r="K17" s="69" t="b">
        <f t="shared" si="1"/>
        <v>1</v>
      </c>
      <c r="L17" s="70">
        <f t="shared" si="5"/>
        <v>0</v>
      </c>
      <c r="M17" s="69">
        <f t="shared" si="2"/>
        <v>0</v>
      </c>
      <c r="N17" s="68">
        <f t="shared" ref="N17:N24" si="6">ROUNDUP(M17,0)</f>
        <v>0</v>
      </c>
      <c r="O17" s="71" t="b">
        <f t="shared" si="3"/>
        <v>1</v>
      </c>
    </row>
    <row r="18" spans="1:15" ht="18.75" x14ac:dyDescent="0.3">
      <c r="A18" s="53" t="s">
        <v>8</v>
      </c>
      <c r="B18" s="97"/>
      <c r="C18" s="24"/>
      <c r="D18" s="24"/>
      <c r="E18" s="24"/>
      <c r="F18" s="24"/>
      <c r="G18" s="24"/>
      <c r="H18" s="67">
        <f t="shared" si="4"/>
        <v>0</v>
      </c>
      <c r="I18" s="24"/>
      <c r="J18" s="68">
        <f t="shared" si="0"/>
        <v>23</v>
      </c>
      <c r="K18" s="69" t="b">
        <f t="shared" si="1"/>
        <v>1</v>
      </c>
      <c r="L18" s="70">
        <f t="shared" si="5"/>
        <v>0</v>
      </c>
      <c r="M18" s="69">
        <f t="shared" si="2"/>
        <v>0</v>
      </c>
      <c r="N18" s="73">
        <f t="shared" si="6"/>
        <v>0</v>
      </c>
      <c r="O18" s="71" t="b">
        <f t="shared" si="3"/>
        <v>1</v>
      </c>
    </row>
    <row r="19" spans="1:15" ht="18.75" x14ac:dyDescent="0.3">
      <c r="A19" s="54" t="s">
        <v>9</v>
      </c>
      <c r="B19" s="96"/>
      <c r="C19" s="23"/>
      <c r="D19" s="23"/>
      <c r="E19" s="23"/>
      <c r="F19" s="23"/>
      <c r="G19" s="23"/>
      <c r="H19" s="67">
        <f t="shared" si="4"/>
        <v>0</v>
      </c>
      <c r="I19" s="23"/>
      <c r="J19" s="68">
        <f t="shared" si="0"/>
        <v>23</v>
      </c>
      <c r="K19" s="69" t="b">
        <f t="shared" si="1"/>
        <v>1</v>
      </c>
      <c r="L19" s="70">
        <f t="shared" si="5"/>
        <v>0</v>
      </c>
      <c r="M19" s="69">
        <f t="shared" si="2"/>
        <v>0</v>
      </c>
      <c r="N19" s="68">
        <f t="shared" si="6"/>
        <v>0</v>
      </c>
      <c r="O19" s="71" t="b">
        <f t="shared" si="3"/>
        <v>1</v>
      </c>
    </row>
    <row r="20" spans="1:15" ht="18.75" x14ac:dyDescent="0.3">
      <c r="A20" s="53" t="s">
        <v>10</v>
      </c>
      <c r="B20" s="97"/>
      <c r="C20" s="24"/>
      <c r="D20" s="24"/>
      <c r="E20" s="24"/>
      <c r="F20" s="24"/>
      <c r="G20" s="24"/>
      <c r="H20" s="67">
        <f t="shared" si="4"/>
        <v>0</v>
      </c>
      <c r="I20" s="24"/>
      <c r="J20" s="68">
        <f t="shared" si="0"/>
        <v>23</v>
      </c>
      <c r="K20" s="69" t="b">
        <f t="shared" si="1"/>
        <v>1</v>
      </c>
      <c r="L20" s="70">
        <f t="shared" si="5"/>
        <v>0</v>
      </c>
      <c r="M20" s="69">
        <f t="shared" si="2"/>
        <v>0</v>
      </c>
      <c r="N20" s="73">
        <f t="shared" si="6"/>
        <v>0</v>
      </c>
      <c r="O20" s="71" t="b">
        <f t="shared" si="3"/>
        <v>1</v>
      </c>
    </row>
    <row r="21" spans="1:15" ht="18.75" x14ac:dyDescent="0.3">
      <c r="A21" s="54" t="s">
        <v>11</v>
      </c>
      <c r="B21" s="96"/>
      <c r="C21" s="23"/>
      <c r="D21" s="23"/>
      <c r="E21" s="23"/>
      <c r="F21" s="23"/>
      <c r="G21" s="23"/>
      <c r="H21" s="67">
        <f t="shared" si="4"/>
        <v>0</v>
      </c>
      <c r="I21" s="23"/>
      <c r="J21" s="68">
        <f t="shared" si="0"/>
        <v>23</v>
      </c>
      <c r="K21" s="69" t="b">
        <f t="shared" si="1"/>
        <v>1</v>
      </c>
      <c r="L21" s="70">
        <f t="shared" si="5"/>
        <v>0</v>
      </c>
      <c r="M21" s="69">
        <f t="shared" si="2"/>
        <v>0</v>
      </c>
      <c r="N21" s="68">
        <f t="shared" si="6"/>
        <v>0</v>
      </c>
      <c r="O21" s="71" t="b">
        <f t="shared" si="3"/>
        <v>1</v>
      </c>
    </row>
    <row r="22" spans="1:15" ht="18.75" x14ac:dyDescent="0.3">
      <c r="A22" s="53" t="s">
        <v>12</v>
      </c>
      <c r="B22" s="97"/>
      <c r="C22" s="24"/>
      <c r="D22" s="24"/>
      <c r="E22" s="24"/>
      <c r="F22" s="24"/>
      <c r="G22" s="24"/>
      <c r="H22" s="67">
        <f t="shared" si="4"/>
        <v>0</v>
      </c>
      <c r="I22" s="24"/>
      <c r="J22" s="68">
        <f t="shared" si="0"/>
        <v>23</v>
      </c>
      <c r="K22" s="69" t="b">
        <f t="shared" si="1"/>
        <v>1</v>
      </c>
      <c r="L22" s="70">
        <f t="shared" si="5"/>
        <v>0</v>
      </c>
      <c r="M22" s="69">
        <f t="shared" si="2"/>
        <v>0</v>
      </c>
      <c r="N22" s="73">
        <f t="shared" si="6"/>
        <v>0</v>
      </c>
      <c r="O22" s="71" t="b">
        <f t="shared" si="3"/>
        <v>1</v>
      </c>
    </row>
    <row r="23" spans="1:15" ht="18.75" x14ac:dyDescent="0.3">
      <c r="A23" s="54" t="s">
        <v>13</v>
      </c>
      <c r="B23" s="96"/>
      <c r="C23" s="23"/>
      <c r="D23" s="23"/>
      <c r="E23" s="23"/>
      <c r="F23" s="23"/>
      <c r="G23" s="23"/>
      <c r="H23" s="67">
        <f t="shared" si="4"/>
        <v>0</v>
      </c>
      <c r="I23" s="23"/>
      <c r="J23" s="68">
        <f t="shared" si="0"/>
        <v>23</v>
      </c>
      <c r="K23" s="69" t="b">
        <f t="shared" si="1"/>
        <v>1</v>
      </c>
      <c r="L23" s="70">
        <f t="shared" si="5"/>
        <v>0</v>
      </c>
      <c r="M23" s="69">
        <f t="shared" si="2"/>
        <v>0</v>
      </c>
      <c r="N23" s="68">
        <f t="shared" si="6"/>
        <v>0</v>
      </c>
      <c r="O23" s="71" t="b">
        <f t="shared" si="3"/>
        <v>1</v>
      </c>
    </row>
    <row r="24" spans="1:15" ht="18.75" x14ac:dyDescent="0.3">
      <c r="A24" s="53" t="s">
        <v>14</v>
      </c>
      <c r="B24" s="97"/>
      <c r="C24" s="23"/>
      <c r="D24" s="23"/>
      <c r="E24" s="23"/>
      <c r="F24" s="23"/>
      <c r="G24" s="23"/>
      <c r="H24" s="67">
        <f t="shared" si="4"/>
        <v>0</v>
      </c>
      <c r="I24" s="23"/>
      <c r="J24" s="74">
        <f t="shared" si="0"/>
        <v>23</v>
      </c>
      <c r="K24" s="69" t="b">
        <f t="shared" si="1"/>
        <v>1</v>
      </c>
      <c r="L24" s="70">
        <f t="shared" si="5"/>
        <v>0</v>
      </c>
      <c r="M24" s="69">
        <f t="shared" si="2"/>
        <v>0</v>
      </c>
      <c r="N24" s="75">
        <f t="shared" si="6"/>
        <v>0</v>
      </c>
      <c r="O24" s="71" t="b">
        <f t="shared" si="3"/>
        <v>1</v>
      </c>
    </row>
    <row r="25" spans="1:15" s="80" customFormat="1" x14ac:dyDescent="0.25">
      <c r="A25" s="76" t="s">
        <v>0</v>
      </c>
      <c r="B25" s="77">
        <f>SUM(B15:B24)</f>
        <v>0</v>
      </c>
      <c r="C25" s="78">
        <f t="shared" ref="C25:G25" si="7">SUM(C15:C24)</f>
        <v>0</v>
      </c>
      <c r="D25" s="78">
        <f t="shared" si="7"/>
        <v>0</v>
      </c>
      <c r="E25" s="78">
        <f t="shared" si="7"/>
        <v>0</v>
      </c>
      <c r="F25" s="78">
        <f t="shared" si="7"/>
        <v>0</v>
      </c>
      <c r="G25" s="78">
        <f t="shared" si="7"/>
        <v>0</v>
      </c>
      <c r="H25" s="78">
        <f>SUM(H15:H24)</f>
        <v>0</v>
      </c>
      <c r="I25" s="78">
        <f>SUM(I15:I24)</f>
        <v>0</v>
      </c>
      <c r="J25" s="79"/>
      <c r="K25" s="79"/>
      <c r="L25" s="79"/>
      <c r="M25" s="79"/>
      <c r="N25" s="79"/>
      <c r="O25" s="79"/>
    </row>
    <row r="26" spans="1:15" s="80" customFormat="1" x14ac:dyDescent="0.25">
      <c r="A26" s="47" t="s">
        <v>54</v>
      </c>
      <c r="B26" s="78"/>
      <c r="C26" s="78">
        <f t="shared" ref="C26:I26" si="8">C15*$B$15+C16*$B$16+C17*$B$17+C18*$B$18+C19*$B$19+C20*$B$20+C21*$B$21+C22*$B$22+C23*$B$23+C24*$B$24</f>
        <v>0</v>
      </c>
      <c r="D26" s="77">
        <f t="shared" si="8"/>
        <v>0</v>
      </c>
      <c r="E26" s="77">
        <f t="shared" si="8"/>
        <v>0</v>
      </c>
      <c r="F26" s="77">
        <f t="shared" si="8"/>
        <v>0</v>
      </c>
      <c r="G26" s="77">
        <f t="shared" si="8"/>
        <v>0</v>
      </c>
      <c r="H26" s="77">
        <f>H15*$B$15+H16*$B$16+H17*$B$17+H18*$B$18+H19*$B$19+H20*$B$20+H21*$B$21+H22*$B$22+H23*$B$23+H24*$B$24</f>
        <v>0</v>
      </c>
      <c r="I26" s="77">
        <f t="shared" si="8"/>
        <v>0</v>
      </c>
      <c r="J26" s="79"/>
      <c r="K26" s="79"/>
      <c r="L26" s="79"/>
      <c r="M26" s="79"/>
      <c r="N26" s="79"/>
      <c r="O26" s="79"/>
    </row>
    <row r="27" spans="1:15" x14ac:dyDescent="0.25">
      <c r="A27" s="47"/>
      <c r="B27" s="47"/>
      <c r="C27" s="79"/>
      <c r="D27" s="81"/>
      <c r="E27" s="81"/>
      <c r="F27" s="81"/>
      <c r="G27" s="82"/>
      <c r="H27" s="83"/>
      <c r="I27" s="83"/>
      <c r="J27" s="83"/>
      <c r="K27" s="83"/>
      <c r="L27" s="83"/>
      <c r="M27" s="83"/>
      <c r="N27" s="83"/>
      <c r="O27" s="83"/>
    </row>
    <row r="28" spans="1:15" x14ac:dyDescent="0.25">
      <c r="A28" s="112" t="s">
        <v>66</v>
      </c>
      <c r="B28" s="112"/>
      <c r="C28" s="112"/>
      <c r="D28" s="113"/>
      <c r="E28" s="98"/>
      <c r="F28" s="84"/>
      <c r="G28" s="85"/>
      <c r="H28" s="86"/>
      <c r="I28" s="83"/>
      <c r="J28" s="83"/>
      <c r="K28" s="83"/>
      <c r="L28" s="83"/>
      <c r="M28" s="83"/>
      <c r="N28" s="83"/>
      <c r="O28" s="83"/>
    </row>
    <row r="29" spans="1:15" x14ac:dyDescent="0.25">
      <c r="A29" s="114" t="s">
        <v>67</v>
      </c>
      <c r="B29" s="114"/>
      <c r="C29" s="114"/>
      <c r="D29" s="114"/>
      <c r="E29" s="114"/>
      <c r="F29" s="114"/>
      <c r="G29" s="85"/>
      <c r="H29" s="86"/>
      <c r="I29" s="83"/>
      <c r="J29" s="83"/>
      <c r="K29" s="83"/>
      <c r="L29" s="83"/>
      <c r="M29" s="83"/>
      <c r="N29" s="83"/>
      <c r="O29" s="83"/>
    </row>
    <row r="30" spans="1:15" x14ac:dyDescent="0.25">
      <c r="A30" s="115" t="str">
        <f>IF(I25=0,"","ACHTUNG: bei inklusiver Gruppenführung verringert sich die Gruppengröße (je nach Anzahl und Intensität der Integrationskinder) auf max. 16 bis 20 Kinder (anstatt 23)")</f>
        <v/>
      </c>
      <c r="B30" s="115"/>
      <c r="C30" s="115"/>
      <c r="D30" s="115"/>
      <c r="E30" s="115"/>
      <c r="F30" s="115"/>
      <c r="G30" s="86"/>
      <c r="H30" s="86"/>
      <c r="I30" s="83"/>
      <c r="J30" s="83"/>
      <c r="K30" s="83"/>
      <c r="L30" s="83"/>
      <c r="M30" s="83"/>
      <c r="N30" s="83"/>
      <c r="O30" s="83"/>
    </row>
    <row r="31" spans="1:15" ht="15.75" thickBot="1" x14ac:dyDescent="0.3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</row>
    <row r="32" spans="1:15" x14ac:dyDescent="0.25">
      <c r="A32" s="88"/>
      <c r="B32" s="88"/>
      <c r="C32" s="82"/>
      <c r="D32" s="82"/>
      <c r="E32" s="82"/>
      <c r="F32" s="82"/>
      <c r="G32" s="82"/>
      <c r="H32" s="83"/>
      <c r="I32" s="83"/>
      <c r="J32" s="83"/>
      <c r="K32" s="83"/>
      <c r="L32" s="83"/>
      <c r="M32" s="83"/>
      <c r="N32" s="83"/>
      <c r="O32" s="83"/>
    </row>
    <row r="33" spans="1:16" ht="19.5" x14ac:dyDescent="0.3">
      <c r="A33" s="49" t="s">
        <v>72</v>
      </c>
      <c r="B33" s="47"/>
      <c r="C33" s="81"/>
      <c r="D33" s="81"/>
      <c r="E33" s="81"/>
      <c r="F33" s="81"/>
      <c r="G33" s="81"/>
      <c r="H33" s="53"/>
      <c r="I33" s="83"/>
      <c r="J33" s="83"/>
      <c r="K33" s="83"/>
      <c r="L33" s="83"/>
      <c r="M33" s="83"/>
      <c r="N33" s="83"/>
      <c r="O33" s="83"/>
    </row>
    <row r="34" spans="1:16" x14ac:dyDescent="0.25">
      <c r="A34" s="47"/>
      <c r="B34" s="47"/>
      <c r="C34" s="81"/>
      <c r="D34" s="81"/>
      <c r="E34" s="81"/>
      <c r="F34" s="81"/>
      <c r="G34" s="81"/>
      <c r="H34" s="53"/>
      <c r="I34" s="83"/>
      <c r="J34" s="83"/>
      <c r="K34" s="83"/>
      <c r="L34" s="83"/>
      <c r="M34" s="83"/>
      <c r="N34" s="83"/>
      <c r="O34" s="83"/>
    </row>
    <row r="35" spans="1:16" x14ac:dyDescent="0.25">
      <c r="A35" s="47" t="s">
        <v>15</v>
      </c>
      <c r="B35" s="47"/>
      <c r="C35" s="81"/>
      <c r="D35" s="81"/>
      <c r="E35" s="81"/>
      <c r="F35" s="81"/>
      <c r="G35" s="81"/>
      <c r="H35" s="53"/>
      <c r="I35" s="83"/>
      <c r="J35" s="83"/>
      <c r="K35" s="83"/>
      <c r="L35" s="83"/>
      <c r="M35" s="83"/>
      <c r="N35" s="83"/>
      <c r="O35" s="83"/>
    </row>
    <row r="36" spans="1:16" x14ac:dyDescent="0.25">
      <c r="A36" s="89" t="str">
        <f>IF(C36&gt;D36,"Kleinkindgruppe","Kindergartengruppe")</f>
        <v>Kindergartengruppe</v>
      </c>
      <c r="B36" s="89"/>
      <c r="C36" s="90">
        <f>C26</f>
        <v>0</v>
      </c>
      <c r="D36" s="90">
        <f>D26+E26+F26+G26</f>
        <v>0</v>
      </c>
      <c r="E36" s="50"/>
      <c r="F36" s="50"/>
      <c r="G36" s="89"/>
      <c r="H36" s="50"/>
    </row>
    <row r="37" spans="1:16" x14ac:dyDescent="0.25">
      <c r="A37" s="89" t="str">
        <f>IF(I25=0,"Gruppenführung","inklusive Gruppenführung")</f>
        <v>Gruppenführung</v>
      </c>
      <c r="B37" s="89"/>
      <c r="C37" s="71"/>
      <c r="D37" s="50"/>
      <c r="E37" s="89"/>
      <c r="F37" s="89"/>
      <c r="G37" s="89"/>
      <c r="H37" s="50"/>
    </row>
    <row r="38" spans="1:16" x14ac:dyDescent="0.25">
      <c r="A38" s="91"/>
      <c r="B38" s="89"/>
      <c r="C38" s="89"/>
      <c r="D38" s="89"/>
      <c r="E38" s="89"/>
      <c r="F38" s="89"/>
      <c r="G38" s="89"/>
      <c r="H38" s="50"/>
    </row>
    <row r="39" spans="1:16" x14ac:dyDescent="0.25">
      <c r="A39" s="91" t="s">
        <v>16</v>
      </c>
      <c r="B39" s="91"/>
      <c r="C39" s="89"/>
      <c r="D39" s="89"/>
      <c r="E39" s="89"/>
      <c r="F39" s="89"/>
      <c r="G39" s="89"/>
      <c r="H39" s="50"/>
    </row>
    <row r="40" spans="1:16" x14ac:dyDescent="0.25">
      <c r="A40" s="71" t="s">
        <v>20</v>
      </c>
      <c r="B40" s="71" t="s">
        <v>17</v>
      </c>
      <c r="C40" s="71" t="s">
        <v>18</v>
      </c>
      <c r="D40" s="71" t="s">
        <v>19</v>
      </c>
      <c r="E40" s="89" t="s">
        <v>49</v>
      </c>
      <c r="F40" s="50"/>
      <c r="G40" s="50"/>
      <c r="H40" s="50"/>
    </row>
    <row r="41" spans="1:16" x14ac:dyDescent="0.25">
      <c r="A41" s="71">
        <v>1</v>
      </c>
      <c r="B41" s="92">
        <v>4.7222222222222221E-2</v>
      </c>
      <c r="C41" s="71">
        <v>15</v>
      </c>
      <c r="D41" s="71">
        <v>0.13</v>
      </c>
      <c r="E41" s="89" t="s">
        <v>64</v>
      </c>
      <c r="F41" s="50"/>
      <c r="G41" s="50"/>
      <c r="H41" s="50"/>
    </row>
    <row r="42" spans="1:16" x14ac:dyDescent="0.25">
      <c r="A42" s="71">
        <v>2</v>
      </c>
      <c r="B42" s="92">
        <v>5.0694444444444452E-2</v>
      </c>
      <c r="C42" s="71">
        <v>23</v>
      </c>
      <c r="D42" s="90">
        <v>0.08</v>
      </c>
      <c r="E42" s="89" t="s">
        <v>65</v>
      </c>
      <c r="F42" s="50"/>
      <c r="G42" s="50"/>
      <c r="H42" s="50"/>
    </row>
    <row r="43" spans="1:16" ht="15.75" thickBot="1" x14ac:dyDescent="0.3">
      <c r="A43" s="87"/>
      <c r="B43" s="87"/>
      <c r="C43" s="87"/>
      <c r="D43" s="87"/>
      <c r="E43" s="87"/>
      <c r="F43" s="87"/>
      <c r="G43" s="87"/>
      <c r="H43" s="87"/>
    </row>
    <row r="44" spans="1:16" s="93" customFormat="1" x14ac:dyDescent="0.25">
      <c r="I44" s="42"/>
      <c r="J44" s="42"/>
      <c r="K44" s="42"/>
      <c r="L44" s="42"/>
      <c r="M44" s="42"/>
      <c r="N44" s="42"/>
      <c r="O44" s="42"/>
      <c r="P44" s="42"/>
    </row>
    <row r="45" spans="1:16" s="93" customFormat="1" ht="19.5" x14ac:dyDescent="0.3">
      <c r="A45" s="49" t="s">
        <v>28</v>
      </c>
      <c r="B45" s="81"/>
      <c r="C45" s="81"/>
    </row>
    <row r="46" spans="1:16" s="93" customFormat="1" x14ac:dyDescent="0.25">
      <c r="A46" s="101" t="s">
        <v>73</v>
      </c>
      <c r="B46" s="81"/>
      <c r="C46" s="81"/>
      <c r="G46" s="42"/>
      <c r="H46" s="42"/>
      <c r="I46" s="42"/>
      <c r="J46" s="42"/>
      <c r="K46" s="42"/>
      <c r="L46" s="42"/>
      <c r="M46" s="42"/>
      <c r="N46" s="42"/>
    </row>
    <row r="47" spans="1:16" s="93" customFormat="1" x14ac:dyDescent="0.25">
      <c r="A47" s="112"/>
      <c r="B47" s="112"/>
      <c r="C47" s="112"/>
      <c r="G47" s="42"/>
      <c r="H47" s="42"/>
      <c r="I47" s="42"/>
      <c r="J47" s="42"/>
      <c r="K47" s="42"/>
      <c r="L47" s="42"/>
      <c r="M47" s="42"/>
      <c r="N47" s="42"/>
    </row>
    <row r="48" spans="1:16" s="93" customFormat="1" x14ac:dyDescent="0.25">
      <c r="A48" s="101"/>
      <c r="B48" s="63" t="s">
        <v>34</v>
      </c>
      <c r="C48" s="63" t="s">
        <v>33</v>
      </c>
      <c r="G48" s="42"/>
      <c r="H48" s="42"/>
      <c r="I48" s="42"/>
      <c r="J48" s="42"/>
      <c r="K48" s="42"/>
      <c r="L48" s="42"/>
      <c r="M48" s="42"/>
      <c r="N48" s="42"/>
    </row>
    <row r="49" spans="1:14" s="93" customFormat="1" x14ac:dyDescent="0.25">
      <c r="A49" s="102" t="s">
        <v>5</v>
      </c>
      <c r="B49" s="94">
        <f t="shared" ref="B49:B58" si="9">B15*N15</f>
        <v>0</v>
      </c>
      <c r="C49" s="94">
        <f>IF('VB-Zeit'!$F$43="x",B49*'VB-Zeit'!$C$43,B49*'VB-Zeit'!$C$42)</f>
        <v>0</v>
      </c>
      <c r="G49" s="42"/>
      <c r="H49" s="42"/>
      <c r="I49" s="42"/>
      <c r="J49" s="42"/>
      <c r="K49" s="42"/>
      <c r="L49" s="42"/>
      <c r="M49" s="42"/>
      <c r="N49" s="42"/>
    </row>
    <row r="50" spans="1:14" s="93" customFormat="1" x14ac:dyDescent="0.25">
      <c r="A50" s="101" t="s">
        <v>6</v>
      </c>
      <c r="B50" s="94">
        <f t="shared" si="9"/>
        <v>0</v>
      </c>
      <c r="C50" s="94">
        <f>IF('VB-Zeit'!$F$43="x",B50*'VB-Zeit'!$C$43,B50*'VB-Zeit'!$C$42)</f>
        <v>0</v>
      </c>
      <c r="G50" s="42"/>
      <c r="H50" s="42"/>
      <c r="I50" s="42"/>
      <c r="J50" s="42"/>
      <c r="K50" s="42"/>
      <c r="L50" s="42"/>
      <c r="M50" s="42"/>
      <c r="N50" s="42"/>
    </row>
    <row r="51" spans="1:14" s="93" customFormat="1" x14ac:dyDescent="0.25">
      <c r="A51" s="102" t="s">
        <v>7</v>
      </c>
      <c r="B51" s="94">
        <f t="shared" si="9"/>
        <v>0</v>
      </c>
      <c r="C51" s="94">
        <f>IF('VB-Zeit'!$F$43="x",B51*'VB-Zeit'!$C$43,B51*'VB-Zeit'!$C$42)</f>
        <v>0</v>
      </c>
      <c r="G51" s="42"/>
      <c r="H51" s="42"/>
      <c r="I51" s="42"/>
      <c r="J51" s="42"/>
      <c r="K51" s="42"/>
      <c r="L51" s="42"/>
      <c r="M51" s="42"/>
      <c r="N51" s="42"/>
    </row>
    <row r="52" spans="1:14" s="93" customFormat="1" x14ac:dyDescent="0.25">
      <c r="A52" s="101" t="s">
        <v>8</v>
      </c>
      <c r="B52" s="94">
        <f t="shared" si="9"/>
        <v>0</v>
      </c>
      <c r="C52" s="94">
        <f>IF('VB-Zeit'!$F$43="x",B52*'VB-Zeit'!$C$43,B52*'VB-Zeit'!$C$42)</f>
        <v>0</v>
      </c>
      <c r="G52" s="42"/>
      <c r="H52" s="42"/>
      <c r="I52" s="42"/>
      <c r="J52" s="42"/>
      <c r="K52" s="42"/>
      <c r="L52" s="42"/>
      <c r="M52" s="42"/>
      <c r="N52" s="42"/>
    </row>
    <row r="53" spans="1:14" s="93" customFormat="1" x14ac:dyDescent="0.25">
      <c r="A53" s="102" t="s">
        <v>9</v>
      </c>
      <c r="B53" s="94">
        <f t="shared" si="9"/>
        <v>0</v>
      </c>
      <c r="C53" s="94">
        <f>IF('VB-Zeit'!$F$43="x",B53*'VB-Zeit'!$C$43,B53*'VB-Zeit'!$C$42)</f>
        <v>0</v>
      </c>
      <c r="G53" s="42"/>
      <c r="H53" s="42"/>
      <c r="I53" s="42"/>
      <c r="J53" s="42"/>
      <c r="K53" s="42"/>
      <c r="L53" s="42"/>
      <c r="M53" s="42"/>
      <c r="N53" s="42"/>
    </row>
    <row r="54" spans="1:14" s="93" customFormat="1" x14ac:dyDescent="0.25">
      <c r="A54" s="101" t="s">
        <v>10</v>
      </c>
      <c r="B54" s="94">
        <f t="shared" si="9"/>
        <v>0</v>
      </c>
      <c r="C54" s="94">
        <f>IF('VB-Zeit'!$F$43="x",B54*'VB-Zeit'!$C$43,B54*'VB-Zeit'!$C$42)</f>
        <v>0</v>
      </c>
      <c r="G54" s="42"/>
      <c r="H54" s="42"/>
      <c r="I54" s="42"/>
      <c r="J54" s="42"/>
      <c r="K54" s="42"/>
      <c r="L54" s="42"/>
      <c r="M54" s="42"/>
      <c r="N54" s="42"/>
    </row>
    <row r="55" spans="1:14" s="93" customFormat="1" x14ac:dyDescent="0.25">
      <c r="A55" s="102" t="s">
        <v>11</v>
      </c>
      <c r="B55" s="94">
        <f t="shared" si="9"/>
        <v>0</v>
      </c>
      <c r="C55" s="94">
        <f>IF('VB-Zeit'!$F$43="x",B55*'VB-Zeit'!$C$43,B55*'VB-Zeit'!$C$42)</f>
        <v>0</v>
      </c>
      <c r="G55" s="42"/>
      <c r="H55" s="42"/>
      <c r="I55" s="42"/>
      <c r="J55" s="42"/>
      <c r="K55" s="42"/>
      <c r="L55" s="42"/>
      <c r="M55" s="42"/>
      <c r="N55" s="42"/>
    </row>
    <row r="56" spans="1:14" s="93" customFormat="1" x14ac:dyDescent="0.25">
      <c r="A56" s="101" t="s">
        <v>12</v>
      </c>
      <c r="B56" s="94">
        <f t="shared" si="9"/>
        <v>0</v>
      </c>
      <c r="C56" s="94">
        <f>IF('VB-Zeit'!$F$43="x",B56*'VB-Zeit'!$C$43,B56*'VB-Zeit'!$C$42)</f>
        <v>0</v>
      </c>
      <c r="G56" s="42"/>
      <c r="H56" s="42"/>
      <c r="I56" s="42"/>
      <c r="J56" s="42"/>
      <c r="K56" s="42"/>
      <c r="L56" s="42"/>
      <c r="M56" s="42"/>
      <c r="N56" s="42"/>
    </row>
    <row r="57" spans="1:14" s="93" customFormat="1" x14ac:dyDescent="0.25">
      <c r="A57" s="102" t="s">
        <v>13</v>
      </c>
      <c r="B57" s="94">
        <f t="shared" si="9"/>
        <v>0</v>
      </c>
      <c r="C57" s="94">
        <f>IF('VB-Zeit'!$F$43="x",B57*'VB-Zeit'!$C$43,B57*'VB-Zeit'!$C$42)</f>
        <v>0</v>
      </c>
      <c r="G57" s="42"/>
      <c r="H57" s="42"/>
      <c r="I57" s="42"/>
      <c r="J57" s="42"/>
      <c r="K57" s="42"/>
      <c r="L57" s="42"/>
      <c r="M57" s="42"/>
      <c r="N57" s="42"/>
    </row>
    <row r="58" spans="1:14" s="93" customFormat="1" x14ac:dyDescent="0.25">
      <c r="A58" s="101" t="s">
        <v>14</v>
      </c>
      <c r="B58" s="94">
        <f t="shared" si="9"/>
        <v>0</v>
      </c>
      <c r="C58" s="94">
        <f>IF('VB-Zeit'!$F$43="x",B58*'VB-Zeit'!$C$43,B58*'VB-Zeit'!$C$42)</f>
        <v>0</v>
      </c>
      <c r="G58" s="42"/>
      <c r="H58" s="42"/>
      <c r="I58" s="42"/>
      <c r="J58" s="42"/>
      <c r="K58" s="42"/>
      <c r="L58" s="42"/>
      <c r="M58" s="42"/>
      <c r="N58" s="42"/>
    </row>
    <row r="59" spans="1:14" s="93" customFormat="1" ht="15.75" thickBot="1" x14ac:dyDescent="0.3">
      <c r="A59" s="103" t="s">
        <v>46</v>
      </c>
      <c r="B59" s="104">
        <f>SUM(B49:B58)</f>
        <v>0</v>
      </c>
      <c r="C59" s="104">
        <f>SUM(C49:C58)</f>
        <v>0</v>
      </c>
      <c r="G59" s="42"/>
      <c r="H59" s="42"/>
      <c r="I59" s="42"/>
      <c r="J59" s="42"/>
      <c r="K59" s="42"/>
      <c r="L59" s="42"/>
      <c r="M59" s="42"/>
      <c r="N59" s="42"/>
    </row>
    <row r="60" spans="1:14" ht="15.75" thickTop="1" x14ac:dyDescent="0.25"/>
    <row r="67" spans="1:16" x14ac:dyDescent="0.25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</row>
    <row r="68" spans="1:16" x14ac:dyDescent="0.25"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</row>
    <row r="69" spans="1:16" x14ac:dyDescent="0.25"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</row>
    <row r="70" spans="1:16" x14ac:dyDescent="0.25"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</row>
    <row r="71" spans="1:16" x14ac:dyDescent="0.25">
      <c r="D71" s="95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</row>
    <row r="72" spans="1:16" x14ac:dyDescent="0.25"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</row>
    <row r="73" spans="1:16" x14ac:dyDescent="0.25"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</row>
    <row r="74" spans="1:16" x14ac:dyDescent="0.25"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</row>
    <row r="75" spans="1:16" x14ac:dyDescent="0.25"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</row>
    <row r="76" spans="1:16" x14ac:dyDescent="0.25"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</row>
    <row r="77" spans="1:16" x14ac:dyDescent="0.25"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</row>
    <row r="78" spans="1:16" x14ac:dyDescent="0.25"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</row>
    <row r="79" spans="1:16" x14ac:dyDescent="0.25"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</row>
    <row r="80" spans="1:16" x14ac:dyDescent="0.25"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</row>
    <row r="81" spans="1:16" x14ac:dyDescent="0.25"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</row>
    <row r="82" spans="1:16" x14ac:dyDescent="0.25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</row>
    <row r="83" spans="1:16" x14ac:dyDescent="0.25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</row>
    <row r="84" spans="1:16" x14ac:dyDescent="0.25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</row>
    <row r="85" spans="1:16" x14ac:dyDescent="0.25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</row>
    <row r="86" spans="1:16" x14ac:dyDescent="0.25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</row>
    <row r="87" spans="1:16" x14ac:dyDescent="0.25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</row>
    <row r="88" spans="1:16" x14ac:dyDescent="0.25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</row>
    <row r="89" spans="1:16" x14ac:dyDescent="0.25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</row>
    <row r="90" spans="1:16" x14ac:dyDescent="0.25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</row>
    <row r="91" spans="1:16" x14ac:dyDescent="0.25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</row>
    <row r="92" spans="1:16" x14ac:dyDescent="0.25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</row>
    <row r="93" spans="1:16" x14ac:dyDescent="0.25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</row>
    <row r="94" spans="1:16" x14ac:dyDescent="0.25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</row>
    <row r="95" spans="1:16" x14ac:dyDescent="0.25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</row>
    <row r="96" spans="1:16" x14ac:dyDescent="0.25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</row>
    <row r="97" spans="1:16" x14ac:dyDescent="0.25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</row>
    <row r="98" spans="1:16" x14ac:dyDescent="0.25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</row>
    <row r="99" spans="1:16" x14ac:dyDescent="0.25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</row>
  </sheetData>
  <sheetProtection algorithmName="SHA-512" hashValue="DJStuae5i1lJ2jSBLbLWK8Uz2NN7Kcnn47KbCgKJ6OcJgG+lCd3MK9z1qfUyaUMzjFX9e7q9H9mm92Vq6YyKIQ==" saltValue="giwltCu7pFpbhrYmTkvsqw==" spinCount="100000" sheet="1" objects="1" scenarios="1" selectLockedCells="1"/>
  <mergeCells count="10">
    <mergeCell ref="A30:F30"/>
    <mergeCell ref="A47:C47"/>
    <mergeCell ref="B5:F5"/>
    <mergeCell ref="B6:F6"/>
    <mergeCell ref="F9:G9"/>
    <mergeCell ref="L11:M11"/>
    <mergeCell ref="J12:O12"/>
    <mergeCell ref="B13:B14"/>
    <mergeCell ref="A28:D28"/>
    <mergeCell ref="A29:F29"/>
  </mergeCells>
  <conditionalFormatting sqref="A36">
    <cfRule type="containsText" dxfId="54" priority="11" operator="containsText" text="Kleinkindgruppe">
      <formula>NOT(ISERROR(SEARCH("Kleinkindgruppe",A36)))</formula>
    </cfRule>
  </conditionalFormatting>
  <conditionalFormatting sqref="J15">
    <cfRule type="expression" dxfId="53" priority="10">
      <formula>(ISBLANK($I$15)=FALSE)</formula>
    </cfRule>
  </conditionalFormatting>
  <conditionalFormatting sqref="J16">
    <cfRule type="expression" dxfId="52" priority="9">
      <formula>(ISBLANK($I$16)=FALSE)</formula>
    </cfRule>
  </conditionalFormatting>
  <conditionalFormatting sqref="J17">
    <cfRule type="expression" dxfId="51" priority="8">
      <formula>(ISBLANK($I$17)=FALSE)</formula>
    </cfRule>
  </conditionalFormatting>
  <conditionalFormatting sqref="J18">
    <cfRule type="expression" dxfId="50" priority="7">
      <formula>(ISBLANK($I$18)=FALSE)</formula>
    </cfRule>
  </conditionalFormatting>
  <conditionalFormatting sqref="J19">
    <cfRule type="expression" dxfId="49" priority="6">
      <formula>(ISBLANK($I$19)=FALSE)</formula>
    </cfRule>
  </conditionalFormatting>
  <conditionalFormatting sqref="J20">
    <cfRule type="expression" dxfId="48" priority="5">
      <formula>(ISBLANK($I$20)=FALSE)</formula>
    </cfRule>
  </conditionalFormatting>
  <conditionalFormatting sqref="J21">
    <cfRule type="expression" dxfId="47" priority="4">
      <formula>(ISBLANK($I$21)=FALSE)</formula>
    </cfRule>
  </conditionalFormatting>
  <conditionalFormatting sqref="J22">
    <cfRule type="expression" dxfId="46" priority="3">
      <formula>(ISBLANK($I$22)=FALSE)</formula>
    </cfRule>
  </conditionalFormatting>
  <conditionalFormatting sqref="J23">
    <cfRule type="expression" dxfId="45" priority="2">
      <formula>(ISBLANK($I$23)=FALSE)</formula>
    </cfRule>
  </conditionalFormatting>
  <conditionalFormatting sqref="J24">
    <cfRule type="expression" dxfId="44" priority="1">
      <formula>(ISBLANK($I$24)=FALSE)</formula>
    </cfRule>
  </conditionalFormatting>
  <dataValidations count="1">
    <dataValidation type="whole" errorStyle="warning" allowBlank="1" showInputMessage="1" showErrorMessage="1" errorTitle="Achtung!!!" error="Bei inklusiver Gruppenführung zu beachten:_x000a_1. Gruppengröße verringert sich auf 16 bis 20 Kinder (anstatt 23)_x000a_2. Max. 4 Kinder mit Förderbedarf pro Tag_x000a_2. Personaleinsatz gemäß Verordnung ist zu beachten" sqref="I15:I24">
      <formula1>0</formula1>
      <formula2>0</formula2>
    </dataValidation>
  </dataValidations>
  <pageMargins left="0.17" right="0.17" top="0.34" bottom="0.31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workbookViewId="0">
      <selection activeCell="B9" sqref="B9"/>
    </sheetView>
  </sheetViews>
  <sheetFormatPr baseColWidth="10" defaultColWidth="11.42578125" defaultRowHeight="15" x14ac:dyDescent="0.25"/>
  <cols>
    <col min="1" max="1" width="24.85546875" style="42" customWidth="1"/>
    <col min="2" max="2" width="10.5703125" style="42" customWidth="1"/>
    <col min="3" max="4" width="11.42578125" style="42"/>
    <col min="5" max="5" width="11.42578125" style="42" customWidth="1"/>
    <col min="6" max="6" width="11.7109375" style="42" customWidth="1"/>
    <col min="7" max="7" width="11.42578125" style="42"/>
    <col min="8" max="8" width="13.140625" style="42" customWidth="1"/>
    <col min="9" max="9" width="13.7109375" style="42" customWidth="1"/>
    <col min="10" max="10" width="12.28515625" style="42" customWidth="1"/>
    <col min="11" max="11" width="12.28515625" style="42" hidden="1" customWidth="1"/>
    <col min="12" max="13" width="11.42578125" style="42" hidden="1" customWidth="1"/>
    <col min="14" max="14" width="11.42578125" style="42"/>
    <col min="15" max="15" width="13.5703125" style="42" customWidth="1"/>
    <col min="16" max="16384" width="11.42578125" style="42"/>
  </cols>
  <sheetData>
    <row r="1" spans="1:17" ht="26.25" x14ac:dyDescent="0.4">
      <c r="A1" s="41" t="s">
        <v>58</v>
      </c>
    </row>
    <row r="2" spans="1:17" s="44" customFormat="1" x14ac:dyDescent="0.25">
      <c r="A2" s="43"/>
      <c r="K2" s="45"/>
      <c r="L2" s="46"/>
      <c r="M2" s="46"/>
      <c r="N2" s="46"/>
      <c r="O2" s="46"/>
      <c r="P2" s="46"/>
      <c r="Q2" s="46"/>
    </row>
    <row r="3" spans="1:17" s="44" customFormat="1" x14ac:dyDescent="0.25">
      <c r="A3" s="43"/>
      <c r="K3" s="45"/>
      <c r="L3" s="46"/>
      <c r="M3" s="46"/>
      <c r="N3" s="46"/>
      <c r="O3" s="46"/>
      <c r="P3" s="46"/>
      <c r="Q3" s="46"/>
    </row>
    <row r="4" spans="1:17" s="44" customFormat="1" x14ac:dyDescent="0.25">
      <c r="A4" s="47"/>
      <c r="B4" s="48"/>
      <c r="C4" s="48"/>
      <c r="D4" s="48"/>
      <c r="E4" s="48"/>
      <c r="F4" s="48"/>
      <c r="G4" s="48"/>
      <c r="K4" s="45"/>
      <c r="L4" s="46"/>
      <c r="M4" s="46"/>
      <c r="N4" s="46"/>
      <c r="O4" s="46"/>
      <c r="P4" s="46"/>
      <c r="Q4" s="46"/>
    </row>
    <row r="5" spans="1:17" ht="26.25" x14ac:dyDescent="0.4">
      <c r="A5" s="49" t="s">
        <v>68</v>
      </c>
      <c r="B5" s="118">
        <f>'KGG 1'!B5</f>
        <v>0</v>
      </c>
      <c r="C5" s="118"/>
      <c r="D5" s="118"/>
      <c r="E5" s="118"/>
      <c r="F5" s="118"/>
      <c r="G5" s="50"/>
      <c r="K5" s="51"/>
      <c r="L5" s="52"/>
      <c r="M5" s="52"/>
      <c r="N5" s="52"/>
      <c r="O5" s="52"/>
      <c r="P5" s="52"/>
      <c r="Q5" s="52"/>
    </row>
    <row r="6" spans="1:17" ht="26.25" x14ac:dyDescent="0.4">
      <c r="A6" s="49" t="s">
        <v>69</v>
      </c>
      <c r="B6" s="118">
        <f>'KGG 1'!B6</f>
        <v>0</v>
      </c>
      <c r="C6" s="118"/>
      <c r="D6" s="118"/>
      <c r="E6" s="118"/>
      <c r="F6" s="118"/>
      <c r="G6" s="50"/>
      <c r="K6" s="51"/>
      <c r="L6" s="52"/>
      <c r="M6" s="52"/>
      <c r="N6" s="52"/>
      <c r="O6" s="52"/>
      <c r="P6" s="52"/>
      <c r="Q6" s="52"/>
    </row>
    <row r="7" spans="1:17" x14ac:dyDescent="0.25">
      <c r="A7" s="53"/>
      <c r="B7" s="50"/>
      <c r="C7" s="50"/>
      <c r="D7" s="50"/>
      <c r="E7" s="50"/>
      <c r="F7" s="50"/>
      <c r="G7" s="50"/>
      <c r="K7" s="52"/>
      <c r="L7" s="52"/>
      <c r="M7" s="52"/>
      <c r="N7" s="52"/>
      <c r="O7" s="52"/>
    </row>
    <row r="8" spans="1:17" x14ac:dyDescent="0.25">
      <c r="A8" s="54"/>
      <c r="B8" s="55" t="s">
        <v>47</v>
      </c>
      <c r="C8" s="55" t="s">
        <v>48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1:17" x14ac:dyDescent="0.25">
      <c r="A9" s="54" t="s">
        <v>23</v>
      </c>
      <c r="B9" s="15"/>
      <c r="C9" s="15"/>
      <c r="D9" s="50"/>
      <c r="E9" s="56" t="s">
        <v>70</v>
      </c>
      <c r="F9" s="117"/>
      <c r="G9" s="117"/>
      <c r="H9" s="57"/>
      <c r="I9" s="50"/>
      <c r="J9" s="50"/>
      <c r="K9" s="50"/>
      <c r="L9" s="50"/>
      <c r="M9" s="50"/>
      <c r="N9" s="50"/>
      <c r="O9" s="50"/>
    </row>
    <row r="10" spans="1:17" x14ac:dyDescent="0.25">
      <c r="A10" s="54" t="s">
        <v>24</v>
      </c>
      <c r="B10" s="15"/>
      <c r="C10" s="15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1:17" x14ac:dyDescent="0.25">
      <c r="A11" s="58"/>
      <c r="B11" s="59"/>
      <c r="C11" s="50"/>
      <c r="D11" s="50"/>
      <c r="E11" s="50"/>
      <c r="F11" s="50"/>
      <c r="G11" s="50"/>
      <c r="H11" s="60"/>
      <c r="I11" s="50"/>
      <c r="J11" s="50"/>
      <c r="K11" s="60"/>
      <c r="L11" s="109" t="s">
        <v>71</v>
      </c>
      <c r="M11" s="109"/>
      <c r="N11" s="50"/>
      <c r="O11" s="50"/>
    </row>
    <row r="12" spans="1:17" ht="19.5" x14ac:dyDescent="0.3">
      <c r="A12" s="61" t="s">
        <v>26</v>
      </c>
      <c r="B12" s="50"/>
      <c r="C12" s="50"/>
      <c r="D12" s="50"/>
      <c r="E12" s="50"/>
      <c r="F12" s="50"/>
      <c r="G12" s="50"/>
      <c r="H12" s="50"/>
      <c r="I12" s="50"/>
      <c r="J12" s="110"/>
      <c r="K12" s="110"/>
      <c r="L12" s="110"/>
      <c r="M12" s="110"/>
      <c r="N12" s="110"/>
      <c r="O12" s="110"/>
    </row>
    <row r="13" spans="1:17" x14ac:dyDescent="0.25">
      <c r="A13" s="53"/>
      <c r="B13" s="111" t="s">
        <v>25</v>
      </c>
      <c r="C13" s="62" t="s">
        <v>1</v>
      </c>
      <c r="D13" s="62" t="s">
        <v>1</v>
      </c>
      <c r="E13" s="62" t="s">
        <v>1</v>
      </c>
      <c r="F13" s="62" t="s">
        <v>1</v>
      </c>
      <c r="G13" s="62" t="s">
        <v>1</v>
      </c>
      <c r="H13" s="63" t="s">
        <v>3</v>
      </c>
      <c r="I13" s="62" t="s">
        <v>57</v>
      </c>
      <c r="J13" s="64" t="s">
        <v>51</v>
      </c>
      <c r="K13" s="65" t="s">
        <v>22</v>
      </c>
      <c r="L13" s="65" t="s">
        <v>22</v>
      </c>
      <c r="M13" s="65" t="s">
        <v>2</v>
      </c>
      <c r="N13" s="64" t="s">
        <v>2</v>
      </c>
      <c r="O13" s="65" t="s">
        <v>21</v>
      </c>
    </row>
    <row r="14" spans="1:17" x14ac:dyDescent="0.25">
      <c r="A14" s="53"/>
      <c r="B14" s="111"/>
      <c r="C14" s="63" t="s">
        <v>59</v>
      </c>
      <c r="D14" s="63" t="s">
        <v>60</v>
      </c>
      <c r="E14" s="63" t="s">
        <v>61</v>
      </c>
      <c r="F14" s="63" t="s">
        <v>62</v>
      </c>
      <c r="G14" s="63" t="s">
        <v>63</v>
      </c>
      <c r="H14" s="63" t="s">
        <v>4</v>
      </c>
      <c r="I14" s="63" t="s">
        <v>55</v>
      </c>
      <c r="J14" s="66" t="s">
        <v>52</v>
      </c>
      <c r="K14" s="65" t="s">
        <v>51</v>
      </c>
      <c r="L14" s="65" t="s">
        <v>20</v>
      </c>
      <c r="M14" s="65" t="s">
        <v>50</v>
      </c>
      <c r="N14" s="66" t="s">
        <v>53</v>
      </c>
      <c r="O14" s="65" t="s">
        <v>27</v>
      </c>
    </row>
    <row r="15" spans="1:17" ht="18.75" x14ac:dyDescent="0.3">
      <c r="A15" s="54" t="s">
        <v>5</v>
      </c>
      <c r="B15" s="96"/>
      <c r="C15" s="23"/>
      <c r="D15" s="23"/>
      <c r="E15" s="23"/>
      <c r="F15" s="23"/>
      <c r="G15" s="23"/>
      <c r="H15" s="67">
        <f>C15+D15+E15+F15+G15</f>
        <v>0</v>
      </c>
      <c r="I15" s="23"/>
      <c r="J15" s="68">
        <f t="shared" ref="J15:J24" si="0">IF(L15=1,$C$41,$C$42)</f>
        <v>23</v>
      </c>
      <c r="K15" s="69" t="b">
        <f t="shared" ref="K15:K24" si="1">IF(H15&lt;=J15,TRUE,FALSE)</f>
        <v>1</v>
      </c>
      <c r="L15" s="70">
        <f>IF(H15=0,0,IF(OR(C15&gt;0,(E15+F15+G15)=0),1,2))</f>
        <v>0</v>
      </c>
      <c r="M15" s="69">
        <f t="shared" ref="M15:M24" si="2">IF(L15=1,H15*$D$41,H15*$D$42)</f>
        <v>0</v>
      </c>
      <c r="N15" s="68">
        <f>ROUNDUP(M15,0)</f>
        <v>0</v>
      </c>
      <c r="O15" s="71" t="b">
        <f t="shared" ref="O15:O24" si="3">IF(IF(AND(H15&gt;$C$42,L15=2),FALSE,TRUE),IF(AND(H15&gt;$C$41,L15=1),FALSE,TRUE))</f>
        <v>1</v>
      </c>
    </row>
    <row r="16" spans="1:17" ht="18.75" x14ac:dyDescent="0.3">
      <c r="A16" s="72" t="s">
        <v>6</v>
      </c>
      <c r="B16" s="97"/>
      <c r="C16" s="24"/>
      <c r="D16" s="24"/>
      <c r="E16" s="24"/>
      <c r="F16" s="24"/>
      <c r="G16" s="24"/>
      <c r="H16" s="67">
        <f t="shared" ref="H16:H24" si="4">C16+D16+E16+F16+G16</f>
        <v>0</v>
      </c>
      <c r="I16" s="24"/>
      <c r="J16" s="68">
        <f t="shared" si="0"/>
        <v>23</v>
      </c>
      <c r="K16" s="69" t="b">
        <f t="shared" si="1"/>
        <v>1</v>
      </c>
      <c r="L16" s="70">
        <f t="shared" ref="L16:L24" si="5">IF(H16=0,0,IF(OR(C16&gt;0,(E16+F16+G16)=0),1,2))</f>
        <v>0</v>
      </c>
      <c r="M16" s="69">
        <f t="shared" si="2"/>
        <v>0</v>
      </c>
      <c r="N16" s="73">
        <f>ROUNDUP(M16,0)</f>
        <v>0</v>
      </c>
      <c r="O16" s="71" t="b">
        <f t="shared" si="3"/>
        <v>1</v>
      </c>
    </row>
    <row r="17" spans="1:15" ht="18.75" x14ac:dyDescent="0.3">
      <c r="A17" s="54" t="s">
        <v>7</v>
      </c>
      <c r="B17" s="96"/>
      <c r="C17" s="23"/>
      <c r="D17" s="23"/>
      <c r="E17" s="23"/>
      <c r="F17" s="23"/>
      <c r="G17" s="23"/>
      <c r="H17" s="67">
        <f t="shared" si="4"/>
        <v>0</v>
      </c>
      <c r="I17" s="23"/>
      <c r="J17" s="68">
        <f t="shared" si="0"/>
        <v>23</v>
      </c>
      <c r="K17" s="69" t="b">
        <f t="shared" si="1"/>
        <v>1</v>
      </c>
      <c r="L17" s="70">
        <f t="shared" si="5"/>
        <v>0</v>
      </c>
      <c r="M17" s="69">
        <f t="shared" si="2"/>
        <v>0</v>
      </c>
      <c r="N17" s="68">
        <f t="shared" ref="N17:N24" si="6">ROUNDUP(M17,0)</f>
        <v>0</v>
      </c>
      <c r="O17" s="71" t="b">
        <f t="shared" si="3"/>
        <v>1</v>
      </c>
    </row>
    <row r="18" spans="1:15" ht="18.75" x14ac:dyDescent="0.3">
      <c r="A18" s="53" t="s">
        <v>8</v>
      </c>
      <c r="B18" s="97"/>
      <c r="C18" s="24"/>
      <c r="D18" s="24"/>
      <c r="E18" s="24"/>
      <c r="F18" s="24"/>
      <c r="G18" s="24"/>
      <c r="H18" s="67">
        <f t="shared" si="4"/>
        <v>0</v>
      </c>
      <c r="I18" s="24"/>
      <c r="J18" s="68">
        <f t="shared" si="0"/>
        <v>23</v>
      </c>
      <c r="K18" s="69" t="b">
        <f t="shared" si="1"/>
        <v>1</v>
      </c>
      <c r="L18" s="70">
        <f t="shared" si="5"/>
        <v>0</v>
      </c>
      <c r="M18" s="69">
        <f t="shared" si="2"/>
        <v>0</v>
      </c>
      <c r="N18" s="73">
        <f t="shared" si="6"/>
        <v>0</v>
      </c>
      <c r="O18" s="71" t="b">
        <f t="shared" si="3"/>
        <v>1</v>
      </c>
    </row>
    <row r="19" spans="1:15" ht="18.75" x14ac:dyDescent="0.3">
      <c r="A19" s="54" t="s">
        <v>9</v>
      </c>
      <c r="B19" s="96"/>
      <c r="C19" s="23"/>
      <c r="D19" s="23"/>
      <c r="E19" s="23"/>
      <c r="F19" s="23"/>
      <c r="G19" s="23"/>
      <c r="H19" s="67">
        <f t="shared" si="4"/>
        <v>0</v>
      </c>
      <c r="I19" s="23"/>
      <c r="J19" s="68">
        <f t="shared" si="0"/>
        <v>23</v>
      </c>
      <c r="K19" s="69" t="b">
        <f t="shared" si="1"/>
        <v>1</v>
      </c>
      <c r="L19" s="70">
        <f t="shared" si="5"/>
        <v>0</v>
      </c>
      <c r="M19" s="69">
        <f t="shared" si="2"/>
        <v>0</v>
      </c>
      <c r="N19" s="68">
        <f t="shared" si="6"/>
        <v>0</v>
      </c>
      <c r="O19" s="71" t="b">
        <f t="shared" si="3"/>
        <v>1</v>
      </c>
    </row>
    <row r="20" spans="1:15" ht="18.75" x14ac:dyDescent="0.3">
      <c r="A20" s="53" t="s">
        <v>10</v>
      </c>
      <c r="B20" s="97"/>
      <c r="C20" s="24"/>
      <c r="D20" s="24"/>
      <c r="E20" s="24"/>
      <c r="F20" s="24"/>
      <c r="G20" s="24"/>
      <c r="H20" s="67">
        <f t="shared" si="4"/>
        <v>0</v>
      </c>
      <c r="I20" s="24"/>
      <c r="J20" s="68">
        <f t="shared" si="0"/>
        <v>23</v>
      </c>
      <c r="K20" s="69" t="b">
        <f t="shared" si="1"/>
        <v>1</v>
      </c>
      <c r="L20" s="70">
        <f t="shared" si="5"/>
        <v>0</v>
      </c>
      <c r="M20" s="69">
        <f t="shared" si="2"/>
        <v>0</v>
      </c>
      <c r="N20" s="73">
        <f t="shared" si="6"/>
        <v>0</v>
      </c>
      <c r="O20" s="71" t="b">
        <f t="shared" si="3"/>
        <v>1</v>
      </c>
    </row>
    <row r="21" spans="1:15" ht="18.75" x14ac:dyDescent="0.3">
      <c r="A21" s="54" t="s">
        <v>11</v>
      </c>
      <c r="B21" s="96"/>
      <c r="C21" s="23"/>
      <c r="D21" s="23"/>
      <c r="E21" s="23"/>
      <c r="F21" s="23"/>
      <c r="G21" s="23"/>
      <c r="H21" s="67">
        <f t="shared" si="4"/>
        <v>0</v>
      </c>
      <c r="I21" s="23"/>
      <c r="J21" s="68">
        <f t="shared" si="0"/>
        <v>23</v>
      </c>
      <c r="K21" s="69" t="b">
        <f t="shared" si="1"/>
        <v>1</v>
      </c>
      <c r="L21" s="70">
        <f t="shared" si="5"/>
        <v>0</v>
      </c>
      <c r="M21" s="69">
        <f t="shared" si="2"/>
        <v>0</v>
      </c>
      <c r="N21" s="68">
        <f t="shared" si="6"/>
        <v>0</v>
      </c>
      <c r="O21" s="71" t="b">
        <f t="shared" si="3"/>
        <v>1</v>
      </c>
    </row>
    <row r="22" spans="1:15" ht="18.75" x14ac:dyDescent="0.3">
      <c r="A22" s="53" t="s">
        <v>12</v>
      </c>
      <c r="B22" s="97"/>
      <c r="C22" s="24"/>
      <c r="D22" s="24"/>
      <c r="E22" s="24"/>
      <c r="F22" s="24"/>
      <c r="G22" s="24"/>
      <c r="H22" s="67">
        <f t="shared" si="4"/>
        <v>0</v>
      </c>
      <c r="I22" s="24"/>
      <c r="J22" s="68">
        <f t="shared" si="0"/>
        <v>23</v>
      </c>
      <c r="K22" s="69" t="b">
        <f t="shared" si="1"/>
        <v>1</v>
      </c>
      <c r="L22" s="70">
        <f t="shared" si="5"/>
        <v>0</v>
      </c>
      <c r="M22" s="69">
        <f t="shared" si="2"/>
        <v>0</v>
      </c>
      <c r="N22" s="73">
        <f t="shared" si="6"/>
        <v>0</v>
      </c>
      <c r="O22" s="71" t="b">
        <f t="shared" si="3"/>
        <v>1</v>
      </c>
    </row>
    <row r="23" spans="1:15" ht="18.75" x14ac:dyDescent="0.3">
      <c r="A23" s="54" t="s">
        <v>13</v>
      </c>
      <c r="B23" s="96"/>
      <c r="C23" s="23"/>
      <c r="D23" s="23"/>
      <c r="E23" s="23"/>
      <c r="F23" s="23"/>
      <c r="G23" s="23"/>
      <c r="H23" s="67">
        <f t="shared" si="4"/>
        <v>0</v>
      </c>
      <c r="I23" s="23"/>
      <c r="J23" s="68">
        <f t="shared" si="0"/>
        <v>23</v>
      </c>
      <c r="K23" s="69" t="b">
        <f t="shared" si="1"/>
        <v>1</v>
      </c>
      <c r="L23" s="70">
        <f t="shared" si="5"/>
        <v>0</v>
      </c>
      <c r="M23" s="69">
        <f t="shared" si="2"/>
        <v>0</v>
      </c>
      <c r="N23" s="68">
        <f t="shared" si="6"/>
        <v>0</v>
      </c>
      <c r="O23" s="71" t="b">
        <f t="shared" si="3"/>
        <v>1</v>
      </c>
    </row>
    <row r="24" spans="1:15" ht="18.75" x14ac:dyDescent="0.3">
      <c r="A24" s="53" t="s">
        <v>14</v>
      </c>
      <c r="B24" s="97"/>
      <c r="C24" s="23"/>
      <c r="D24" s="23"/>
      <c r="E24" s="23"/>
      <c r="F24" s="23"/>
      <c r="G24" s="23"/>
      <c r="H24" s="67">
        <f t="shared" si="4"/>
        <v>0</v>
      </c>
      <c r="I24" s="23"/>
      <c r="J24" s="74">
        <f t="shared" si="0"/>
        <v>23</v>
      </c>
      <c r="K24" s="69" t="b">
        <f t="shared" si="1"/>
        <v>1</v>
      </c>
      <c r="L24" s="70">
        <f t="shared" si="5"/>
        <v>0</v>
      </c>
      <c r="M24" s="69">
        <f t="shared" si="2"/>
        <v>0</v>
      </c>
      <c r="N24" s="75">
        <f t="shared" si="6"/>
        <v>0</v>
      </c>
      <c r="O24" s="71" t="b">
        <f t="shared" si="3"/>
        <v>1</v>
      </c>
    </row>
    <row r="25" spans="1:15" s="80" customFormat="1" x14ac:dyDescent="0.25">
      <c r="A25" s="76" t="s">
        <v>0</v>
      </c>
      <c r="B25" s="77">
        <f>SUM(B15:B24)</f>
        <v>0</v>
      </c>
      <c r="C25" s="78">
        <f t="shared" ref="C25:G25" si="7">SUM(C15:C24)</f>
        <v>0</v>
      </c>
      <c r="D25" s="78">
        <f t="shared" si="7"/>
        <v>0</v>
      </c>
      <c r="E25" s="78">
        <f t="shared" si="7"/>
        <v>0</v>
      </c>
      <c r="F25" s="78">
        <f t="shared" si="7"/>
        <v>0</v>
      </c>
      <c r="G25" s="78">
        <f t="shared" si="7"/>
        <v>0</v>
      </c>
      <c r="H25" s="78">
        <f>SUM(H15:H24)</f>
        <v>0</v>
      </c>
      <c r="I25" s="78">
        <f>SUM(I15:I24)</f>
        <v>0</v>
      </c>
      <c r="J25" s="79"/>
      <c r="K25" s="79"/>
      <c r="L25" s="79"/>
      <c r="M25" s="79"/>
      <c r="N25" s="79"/>
      <c r="O25" s="79"/>
    </row>
    <row r="26" spans="1:15" s="80" customFormat="1" x14ac:dyDescent="0.25">
      <c r="A26" s="47" t="s">
        <v>54</v>
      </c>
      <c r="B26" s="78"/>
      <c r="C26" s="78">
        <f t="shared" ref="C26:I26" si="8">C15*$B$15+C16*$B$16+C17*$B$17+C18*$B$18+C19*$B$19+C20*$B$20+C21*$B$21+C22*$B$22+C23*$B$23+C24*$B$24</f>
        <v>0</v>
      </c>
      <c r="D26" s="77">
        <f t="shared" si="8"/>
        <v>0</v>
      </c>
      <c r="E26" s="77">
        <f t="shared" si="8"/>
        <v>0</v>
      </c>
      <c r="F26" s="77">
        <f t="shared" si="8"/>
        <v>0</v>
      </c>
      <c r="G26" s="77">
        <f t="shared" si="8"/>
        <v>0</v>
      </c>
      <c r="H26" s="77">
        <f>H15*$B$15+H16*$B$16+H17*$B$17+H18*$B$18+H19*$B$19+H20*$B$20+H21*$B$21+H22*$B$22+H23*$B$23+H24*$B$24</f>
        <v>0</v>
      </c>
      <c r="I26" s="77">
        <f t="shared" si="8"/>
        <v>0</v>
      </c>
      <c r="J26" s="79"/>
      <c r="K26" s="79"/>
      <c r="L26" s="79"/>
      <c r="M26" s="79"/>
      <c r="N26" s="79"/>
      <c r="O26" s="79"/>
    </row>
    <row r="27" spans="1:15" x14ac:dyDescent="0.25">
      <c r="A27" s="47"/>
      <c r="B27" s="47"/>
      <c r="C27" s="79"/>
      <c r="D27" s="81"/>
      <c r="E27" s="81"/>
      <c r="F27" s="81"/>
      <c r="G27" s="82"/>
      <c r="H27" s="83"/>
      <c r="I27" s="83"/>
      <c r="J27" s="83"/>
      <c r="K27" s="83"/>
      <c r="L27" s="83"/>
      <c r="M27" s="83"/>
      <c r="N27" s="83"/>
      <c r="O27" s="83"/>
    </row>
    <row r="28" spans="1:15" x14ac:dyDescent="0.25">
      <c r="A28" s="112" t="s">
        <v>66</v>
      </c>
      <c r="B28" s="112"/>
      <c r="C28" s="112"/>
      <c r="D28" s="113"/>
      <c r="E28" s="98"/>
      <c r="F28" s="84"/>
      <c r="G28" s="85"/>
      <c r="H28" s="86"/>
      <c r="I28" s="83"/>
      <c r="J28" s="83"/>
      <c r="K28" s="83"/>
      <c r="L28" s="83"/>
      <c r="M28" s="83"/>
      <c r="N28" s="83"/>
      <c r="O28" s="83"/>
    </row>
    <row r="29" spans="1:15" x14ac:dyDescent="0.25">
      <c r="A29" s="114" t="s">
        <v>67</v>
      </c>
      <c r="B29" s="114"/>
      <c r="C29" s="114"/>
      <c r="D29" s="114"/>
      <c r="E29" s="114"/>
      <c r="F29" s="114"/>
      <c r="G29" s="85"/>
      <c r="H29" s="86"/>
      <c r="I29" s="83"/>
      <c r="J29" s="83"/>
      <c r="K29" s="83"/>
      <c r="L29" s="83"/>
      <c r="M29" s="83"/>
      <c r="N29" s="83"/>
      <c r="O29" s="83"/>
    </row>
    <row r="30" spans="1:15" x14ac:dyDescent="0.25">
      <c r="A30" s="115" t="str">
        <f>IF(I25=0,"","ACHTUNG: bei inklusiver Gruppenführung verringert sich die Gruppengröße (je nach Anzahl und Intensität der Integrationskinder) auf max. 16 bis 20 Kinder (anstatt 23)")</f>
        <v/>
      </c>
      <c r="B30" s="115"/>
      <c r="C30" s="115"/>
      <c r="D30" s="115"/>
      <c r="E30" s="115"/>
      <c r="F30" s="115"/>
      <c r="G30" s="86"/>
      <c r="H30" s="86"/>
      <c r="I30" s="83"/>
      <c r="J30" s="83"/>
      <c r="K30" s="83"/>
      <c r="L30" s="83"/>
      <c r="M30" s="83"/>
      <c r="N30" s="83"/>
      <c r="O30" s="83"/>
    </row>
    <row r="31" spans="1:15" ht="15.75" thickBot="1" x14ac:dyDescent="0.3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</row>
    <row r="32" spans="1:15" x14ac:dyDescent="0.25">
      <c r="A32" s="88"/>
      <c r="B32" s="88"/>
      <c r="C32" s="82"/>
      <c r="D32" s="82"/>
      <c r="E32" s="82"/>
      <c r="F32" s="82"/>
      <c r="G32" s="82"/>
      <c r="H32" s="83"/>
      <c r="I32" s="83"/>
      <c r="J32" s="83"/>
      <c r="K32" s="83"/>
      <c r="L32" s="83"/>
      <c r="M32" s="83"/>
      <c r="N32" s="83"/>
      <c r="O32" s="83"/>
    </row>
    <row r="33" spans="1:16" ht="19.5" x14ac:dyDescent="0.3">
      <c r="A33" s="49" t="s">
        <v>72</v>
      </c>
      <c r="B33" s="47"/>
      <c r="C33" s="81"/>
      <c r="D33" s="81"/>
      <c r="E33" s="81"/>
      <c r="F33" s="81"/>
      <c r="G33" s="81"/>
      <c r="H33" s="53"/>
      <c r="I33" s="83"/>
      <c r="J33" s="83"/>
      <c r="K33" s="83"/>
      <c r="L33" s="83"/>
      <c r="M33" s="83"/>
      <c r="N33" s="83"/>
      <c r="O33" s="83"/>
    </row>
    <row r="34" spans="1:16" x14ac:dyDescent="0.25">
      <c r="A34" s="47"/>
      <c r="B34" s="47"/>
      <c r="C34" s="81"/>
      <c r="D34" s="81"/>
      <c r="E34" s="81"/>
      <c r="F34" s="81"/>
      <c r="G34" s="81"/>
      <c r="H34" s="53"/>
      <c r="I34" s="83"/>
      <c r="J34" s="83"/>
      <c r="K34" s="83"/>
      <c r="L34" s="83"/>
      <c r="M34" s="83"/>
      <c r="N34" s="83"/>
      <c r="O34" s="83"/>
    </row>
    <row r="35" spans="1:16" x14ac:dyDescent="0.25">
      <c r="A35" s="47" t="s">
        <v>15</v>
      </c>
      <c r="B35" s="47"/>
      <c r="C35" s="81"/>
      <c r="D35" s="81"/>
      <c r="E35" s="81"/>
      <c r="F35" s="81"/>
      <c r="G35" s="81"/>
      <c r="H35" s="53"/>
      <c r="I35" s="83"/>
      <c r="J35" s="83"/>
      <c r="K35" s="83"/>
      <c r="L35" s="83"/>
      <c r="M35" s="83"/>
      <c r="N35" s="83"/>
      <c r="O35" s="83"/>
    </row>
    <row r="36" spans="1:16" x14ac:dyDescent="0.25">
      <c r="A36" s="89" t="str">
        <f>IF(C36&gt;D36,"Kleinkindgruppe","Kindergartengruppe")</f>
        <v>Kindergartengruppe</v>
      </c>
      <c r="B36" s="89"/>
      <c r="C36" s="90">
        <f>C26</f>
        <v>0</v>
      </c>
      <c r="D36" s="90">
        <f>D26+E26+F26+G26</f>
        <v>0</v>
      </c>
      <c r="E36" s="50"/>
      <c r="F36" s="50"/>
      <c r="G36" s="89"/>
      <c r="H36" s="50"/>
    </row>
    <row r="37" spans="1:16" x14ac:dyDescent="0.25">
      <c r="A37" s="89" t="str">
        <f>IF(I25=0,"Gruppenführung","inklusive Gruppenführung")</f>
        <v>Gruppenführung</v>
      </c>
      <c r="B37" s="89"/>
      <c r="C37" s="71"/>
      <c r="D37" s="50"/>
      <c r="E37" s="89"/>
      <c r="F37" s="89"/>
      <c r="G37" s="89"/>
      <c r="H37" s="50"/>
    </row>
    <row r="38" spans="1:16" x14ac:dyDescent="0.25">
      <c r="A38" s="91"/>
      <c r="B38" s="89"/>
      <c r="C38" s="89"/>
      <c r="D38" s="89"/>
      <c r="E38" s="89"/>
      <c r="F38" s="89"/>
      <c r="G38" s="89"/>
      <c r="H38" s="50"/>
    </row>
    <row r="39" spans="1:16" x14ac:dyDescent="0.25">
      <c r="A39" s="91" t="s">
        <v>16</v>
      </c>
      <c r="B39" s="91"/>
      <c r="C39" s="89"/>
      <c r="D39" s="89"/>
      <c r="E39" s="89"/>
      <c r="F39" s="89"/>
      <c r="G39" s="89"/>
      <c r="H39" s="50"/>
    </row>
    <row r="40" spans="1:16" x14ac:dyDescent="0.25">
      <c r="A40" s="71" t="s">
        <v>20</v>
      </c>
      <c r="B40" s="71" t="s">
        <v>17</v>
      </c>
      <c r="C40" s="71" t="s">
        <v>18</v>
      </c>
      <c r="D40" s="71" t="s">
        <v>19</v>
      </c>
      <c r="E40" s="89" t="s">
        <v>49</v>
      </c>
      <c r="F40" s="50"/>
      <c r="G40" s="50"/>
      <c r="H40" s="50"/>
    </row>
    <row r="41" spans="1:16" x14ac:dyDescent="0.25">
      <c r="A41" s="71">
        <v>1</v>
      </c>
      <c r="B41" s="92">
        <v>4.7222222222222221E-2</v>
      </c>
      <c r="C41" s="71">
        <v>15</v>
      </c>
      <c r="D41" s="71">
        <v>0.13</v>
      </c>
      <c r="E41" s="89" t="s">
        <v>64</v>
      </c>
      <c r="F41" s="50"/>
      <c r="G41" s="50"/>
      <c r="H41" s="50"/>
    </row>
    <row r="42" spans="1:16" x14ac:dyDescent="0.25">
      <c r="A42" s="71">
        <v>2</v>
      </c>
      <c r="B42" s="92">
        <v>5.0694444444444452E-2</v>
      </c>
      <c r="C42" s="71">
        <v>23</v>
      </c>
      <c r="D42" s="90">
        <v>0.08</v>
      </c>
      <c r="E42" s="89" t="s">
        <v>65</v>
      </c>
      <c r="F42" s="50"/>
      <c r="G42" s="50"/>
      <c r="H42" s="50"/>
    </row>
    <row r="43" spans="1:16" ht="15.75" thickBot="1" x14ac:dyDescent="0.3">
      <c r="A43" s="87"/>
      <c r="B43" s="87"/>
      <c r="C43" s="87"/>
      <c r="D43" s="87"/>
      <c r="E43" s="87"/>
      <c r="F43" s="87"/>
      <c r="G43" s="87"/>
      <c r="H43" s="87"/>
    </row>
    <row r="44" spans="1:16" s="93" customFormat="1" x14ac:dyDescent="0.25">
      <c r="I44" s="42"/>
      <c r="J44" s="42"/>
      <c r="K44" s="42"/>
      <c r="L44" s="42"/>
      <c r="M44" s="42"/>
      <c r="N44" s="42"/>
      <c r="O44" s="42"/>
      <c r="P44" s="42"/>
    </row>
    <row r="45" spans="1:16" s="93" customFormat="1" ht="19.5" x14ac:dyDescent="0.3">
      <c r="A45" s="49" t="s">
        <v>28</v>
      </c>
      <c r="B45" s="81"/>
      <c r="C45" s="81"/>
    </row>
    <row r="46" spans="1:16" s="93" customFormat="1" x14ac:dyDescent="0.25">
      <c r="A46" s="101" t="s">
        <v>73</v>
      </c>
      <c r="B46" s="81"/>
      <c r="C46" s="81"/>
      <c r="G46" s="42"/>
      <c r="H46" s="42"/>
      <c r="I46" s="42"/>
      <c r="J46" s="42"/>
      <c r="K46" s="42"/>
      <c r="L46" s="42"/>
      <c r="M46" s="42"/>
      <c r="N46" s="42"/>
    </row>
    <row r="47" spans="1:16" s="93" customFormat="1" x14ac:dyDescent="0.25">
      <c r="A47" s="112"/>
      <c r="B47" s="112"/>
      <c r="C47" s="112"/>
      <c r="G47" s="42"/>
      <c r="H47" s="42"/>
      <c r="I47" s="42"/>
      <c r="J47" s="42"/>
      <c r="K47" s="42"/>
      <c r="L47" s="42"/>
      <c r="M47" s="42"/>
      <c r="N47" s="42"/>
    </row>
    <row r="48" spans="1:16" s="93" customFormat="1" x14ac:dyDescent="0.25">
      <c r="A48" s="101"/>
      <c r="B48" s="63" t="s">
        <v>34</v>
      </c>
      <c r="C48" s="63" t="s">
        <v>33</v>
      </c>
      <c r="G48" s="42"/>
      <c r="H48" s="42"/>
      <c r="I48" s="42"/>
      <c r="J48" s="42"/>
      <c r="K48" s="42"/>
      <c r="L48" s="42"/>
      <c r="M48" s="42"/>
      <c r="N48" s="42"/>
    </row>
    <row r="49" spans="1:14" s="93" customFormat="1" x14ac:dyDescent="0.25">
      <c r="A49" s="102" t="s">
        <v>5</v>
      </c>
      <c r="B49" s="94">
        <f t="shared" ref="B49:B58" si="9">B15*N15</f>
        <v>0</v>
      </c>
      <c r="C49" s="94">
        <f>IF('VB-Zeit'!$F$43="x",B49*'VB-Zeit'!$C$43,B49*'VB-Zeit'!$C$42)</f>
        <v>0</v>
      </c>
      <c r="G49" s="42"/>
      <c r="H49" s="42"/>
      <c r="I49" s="42"/>
      <c r="J49" s="42"/>
      <c r="K49" s="42"/>
      <c r="L49" s="42"/>
      <c r="M49" s="42"/>
      <c r="N49" s="42"/>
    </row>
    <row r="50" spans="1:14" s="93" customFormat="1" x14ac:dyDescent="0.25">
      <c r="A50" s="101" t="s">
        <v>6</v>
      </c>
      <c r="B50" s="94">
        <f t="shared" si="9"/>
        <v>0</v>
      </c>
      <c r="C50" s="94">
        <f>IF('VB-Zeit'!$F$43="x",B50*'VB-Zeit'!$C$43,B50*'VB-Zeit'!$C$42)</f>
        <v>0</v>
      </c>
      <c r="G50" s="42"/>
      <c r="H50" s="42"/>
      <c r="I50" s="42"/>
      <c r="J50" s="42"/>
      <c r="K50" s="42"/>
      <c r="L50" s="42"/>
      <c r="M50" s="42"/>
      <c r="N50" s="42"/>
    </row>
    <row r="51" spans="1:14" s="93" customFormat="1" x14ac:dyDescent="0.25">
      <c r="A51" s="102" t="s">
        <v>7</v>
      </c>
      <c r="B51" s="94">
        <f t="shared" si="9"/>
        <v>0</v>
      </c>
      <c r="C51" s="94">
        <f>IF('VB-Zeit'!$F$43="x",B51*'VB-Zeit'!$C$43,B51*'VB-Zeit'!$C$42)</f>
        <v>0</v>
      </c>
      <c r="G51" s="42"/>
      <c r="H51" s="42"/>
      <c r="I51" s="42"/>
      <c r="J51" s="42"/>
      <c r="K51" s="42"/>
      <c r="L51" s="42"/>
      <c r="M51" s="42"/>
      <c r="N51" s="42"/>
    </row>
    <row r="52" spans="1:14" s="93" customFormat="1" x14ac:dyDescent="0.25">
      <c r="A52" s="101" t="s">
        <v>8</v>
      </c>
      <c r="B52" s="94">
        <f t="shared" si="9"/>
        <v>0</v>
      </c>
      <c r="C52" s="94">
        <f>IF('VB-Zeit'!$F$43="x",B52*'VB-Zeit'!$C$43,B52*'VB-Zeit'!$C$42)</f>
        <v>0</v>
      </c>
      <c r="G52" s="42"/>
      <c r="H52" s="42"/>
      <c r="I52" s="42"/>
      <c r="J52" s="42"/>
      <c r="K52" s="42"/>
      <c r="L52" s="42"/>
      <c r="M52" s="42"/>
      <c r="N52" s="42"/>
    </row>
    <row r="53" spans="1:14" s="93" customFormat="1" x14ac:dyDescent="0.25">
      <c r="A53" s="102" t="s">
        <v>9</v>
      </c>
      <c r="B53" s="94">
        <f t="shared" si="9"/>
        <v>0</v>
      </c>
      <c r="C53" s="94">
        <f>IF('VB-Zeit'!$F$43="x",B53*'VB-Zeit'!$C$43,B53*'VB-Zeit'!$C$42)</f>
        <v>0</v>
      </c>
      <c r="G53" s="42"/>
      <c r="H53" s="42"/>
      <c r="I53" s="42"/>
      <c r="J53" s="42"/>
      <c r="K53" s="42"/>
      <c r="L53" s="42"/>
      <c r="M53" s="42"/>
      <c r="N53" s="42"/>
    </row>
    <row r="54" spans="1:14" s="93" customFormat="1" x14ac:dyDescent="0.25">
      <c r="A54" s="101" t="s">
        <v>10</v>
      </c>
      <c r="B54" s="94">
        <f t="shared" si="9"/>
        <v>0</v>
      </c>
      <c r="C54" s="94">
        <f>IF('VB-Zeit'!$F$43="x",B54*'VB-Zeit'!$C$43,B54*'VB-Zeit'!$C$42)</f>
        <v>0</v>
      </c>
      <c r="G54" s="42"/>
      <c r="H54" s="42"/>
      <c r="I54" s="42"/>
      <c r="J54" s="42"/>
      <c r="K54" s="42"/>
      <c r="L54" s="42"/>
      <c r="M54" s="42"/>
      <c r="N54" s="42"/>
    </row>
    <row r="55" spans="1:14" s="93" customFormat="1" x14ac:dyDescent="0.25">
      <c r="A55" s="102" t="s">
        <v>11</v>
      </c>
      <c r="B55" s="94">
        <f t="shared" si="9"/>
        <v>0</v>
      </c>
      <c r="C55" s="94">
        <f>IF('VB-Zeit'!$F$43="x",B55*'VB-Zeit'!$C$43,B55*'VB-Zeit'!$C$42)</f>
        <v>0</v>
      </c>
      <c r="G55" s="42"/>
      <c r="H55" s="42"/>
      <c r="I55" s="42"/>
      <c r="J55" s="42"/>
      <c r="K55" s="42"/>
      <c r="L55" s="42"/>
      <c r="M55" s="42"/>
      <c r="N55" s="42"/>
    </row>
    <row r="56" spans="1:14" s="93" customFormat="1" x14ac:dyDescent="0.25">
      <c r="A56" s="101" t="s">
        <v>12</v>
      </c>
      <c r="B56" s="94">
        <f t="shared" si="9"/>
        <v>0</v>
      </c>
      <c r="C56" s="94">
        <f>IF('VB-Zeit'!$F$43="x",B56*'VB-Zeit'!$C$43,B56*'VB-Zeit'!$C$42)</f>
        <v>0</v>
      </c>
      <c r="G56" s="42"/>
      <c r="H56" s="42"/>
      <c r="I56" s="42"/>
      <c r="J56" s="42"/>
      <c r="K56" s="42"/>
      <c r="L56" s="42"/>
      <c r="M56" s="42"/>
      <c r="N56" s="42"/>
    </row>
    <row r="57" spans="1:14" s="93" customFormat="1" x14ac:dyDescent="0.25">
      <c r="A57" s="102" t="s">
        <v>13</v>
      </c>
      <c r="B57" s="94">
        <f t="shared" si="9"/>
        <v>0</v>
      </c>
      <c r="C57" s="94">
        <f>IF('VB-Zeit'!$F$43="x",B57*'VB-Zeit'!$C$43,B57*'VB-Zeit'!$C$42)</f>
        <v>0</v>
      </c>
      <c r="G57" s="42"/>
      <c r="H57" s="42"/>
      <c r="I57" s="42"/>
      <c r="J57" s="42"/>
      <c r="K57" s="42"/>
      <c r="L57" s="42"/>
      <c r="M57" s="42"/>
      <c r="N57" s="42"/>
    </row>
    <row r="58" spans="1:14" s="93" customFormat="1" x14ac:dyDescent="0.25">
      <c r="A58" s="101" t="s">
        <v>14</v>
      </c>
      <c r="B58" s="94">
        <f t="shared" si="9"/>
        <v>0</v>
      </c>
      <c r="C58" s="94">
        <f>IF('VB-Zeit'!$F$43="x",B58*'VB-Zeit'!$C$43,B58*'VB-Zeit'!$C$42)</f>
        <v>0</v>
      </c>
      <c r="G58" s="42"/>
      <c r="H58" s="42"/>
      <c r="I58" s="42"/>
      <c r="J58" s="42"/>
      <c r="K58" s="42"/>
      <c r="L58" s="42"/>
      <c r="M58" s="42"/>
      <c r="N58" s="42"/>
    </row>
    <row r="59" spans="1:14" s="93" customFormat="1" ht="15.75" thickBot="1" x14ac:dyDescent="0.3">
      <c r="A59" s="103" t="s">
        <v>46</v>
      </c>
      <c r="B59" s="104">
        <f>SUM(B49:B58)</f>
        <v>0</v>
      </c>
      <c r="C59" s="104">
        <f>SUM(C49:C58)</f>
        <v>0</v>
      </c>
      <c r="G59" s="42"/>
      <c r="H59" s="42"/>
      <c r="I59" s="42"/>
      <c r="J59" s="42"/>
      <c r="K59" s="42"/>
      <c r="L59" s="42"/>
      <c r="M59" s="42"/>
      <c r="N59" s="42"/>
    </row>
    <row r="60" spans="1:14" ht="15.75" thickTop="1" x14ac:dyDescent="0.25"/>
    <row r="67" spans="1:16" x14ac:dyDescent="0.25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</row>
    <row r="68" spans="1:16" x14ac:dyDescent="0.25"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</row>
    <row r="69" spans="1:16" x14ac:dyDescent="0.25"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</row>
    <row r="70" spans="1:16" x14ac:dyDescent="0.25"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</row>
    <row r="71" spans="1:16" x14ac:dyDescent="0.25">
      <c r="D71" s="95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</row>
    <row r="72" spans="1:16" x14ac:dyDescent="0.25"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</row>
    <row r="73" spans="1:16" x14ac:dyDescent="0.25"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</row>
    <row r="74" spans="1:16" x14ac:dyDescent="0.25"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</row>
    <row r="75" spans="1:16" x14ac:dyDescent="0.25"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</row>
    <row r="76" spans="1:16" x14ac:dyDescent="0.25"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</row>
    <row r="77" spans="1:16" x14ac:dyDescent="0.25"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</row>
    <row r="78" spans="1:16" x14ac:dyDescent="0.25"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</row>
    <row r="79" spans="1:16" x14ac:dyDescent="0.25"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</row>
    <row r="80" spans="1:16" x14ac:dyDescent="0.25"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</row>
    <row r="81" spans="1:16" x14ac:dyDescent="0.25"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</row>
    <row r="82" spans="1:16" x14ac:dyDescent="0.25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</row>
    <row r="83" spans="1:16" x14ac:dyDescent="0.25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</row>
    <row r="84" spans="1:16" x14ac:dyDescent="0.25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</row>
    <row r="85" spans="1:16" x14ac:dyDescent="0.25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</row>
    <row r="86" spans="1:16" x14ac:dyDescent="0.25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</row>
    <row r="87" spans="1:16" x14ac:dyDescent="0.25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</row>
    <row r="88" spans="1:16" x14ac:dyDescent="0.25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</row>
    <row r="89" spans="1:16" x14ac:dyDescent="0.25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</row>
    <row r="90" spans="1:16" x14ac:dyDescent="0.25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</row>
    <row r="91" spans="1:16" x14ac:dyDescent="0.25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</row>
    <row r="92" spans="1:16" x14ac:dyDescent="0.25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</row>
    <row r="93" spans="1:16" x14ac:dyDescent="0.25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</row>
    <row r="94" spans="1:16" x14ac:dyDescent="0.25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</row>
    <row r="95" spans="1:16" x14ac:dyDescent="0.25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</row>
    <row r="96" spans="1:16" x14ac:dyDescent="0.25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</row>
    <row r="97" spans="1:16" x14ac:dyDescent="0.25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</row>
    <row r="98" spans="1:16" x14ac:dyDescent="0.25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</row>
    <row r="99" spans="1:16" x14ac:dyDescent="0.25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</row>
  </sheetData>
  <sheetProtection algorithmName="SHA-512" hashValue="ugObe9CVKqqobJNrgaa3VbfmeawTPV9w4W78/5asHSq6lTOG8aMZVCZjptpnP2p6Q11uWytKQ2X8C42jEEgVPA==" saltValue="+0jyjYSOeIbnK0ifj6ajbg==" spinCount="100000" sheet="1" objects="1" scenarios="1" selectLockedCells="1"/>
  <mergeCells count="10">
    <mergeCell ref="A30:F30"/>
    <mergeCell ref="A47:C47"/>
    <mergeCell ref="B5:F5"/>
    <mergeCell ref="B6:F6"/>
    <mergeCell ref="F9:G9"/>
    <mergeCell ref="L11:M11"/>
    <mergeCell ref="J12:O12"/>
    <mergeCell ref="B13:B14"/>
    <mergeCell ref="A28:D28"/>
    <mergeCell ref="A29:F29"/>
  </mergeCells>
  <conditionalFormatting sqref="A36">
    <cfRule type="containsText" dxfId="43" priority="11" operator="containsText" text="Kleinkindgruppe">
      <formula>NOT(ISERROR(SEARCH("Kleinkindgruppe",A36)))</formula>
    </cfRule>
  </conditionalFormatting>
  <conditionalFormatting sqref="J15">
    <cfRule type="expression" dxfId="42" priority="10">
      <formula>(ISBLANK($I$15)=FALSE)</formula>
    </cfRule>
  </conditionalFormatting>
  <conditionalFormatting sqref="J16">
    <cfRule type="expression" dxfId="41" priority="9">
      <formula>(ISBLANK($I$16)=FALSE)</formula>
    </cfRule>
  </conditionalFormatting>
  <conditionalFormatting sqref="J17">
    <cfRule type="expression" dxfId="40" priority="8">
      <formula>(ISBLANK($I$17)=FALSE)</formula>
    </cfRule>
  </conditionalFormatting>
  <conditionalFormatting sqref="J18">
    <cfRule type="expression" dxfId="39" priority="7">
      <formula>(ISBLANK($I$18)=FALSE)</formula>
    </cfRule>
  </conditionalFormatting>
  <conditionalFormatting sqref="J19">
    <cfRule type="expression" dxfId="38" priority="6">
      <formula>(ISBLANK($I$19)=FALSE)</formula>
    </cfRule>
  </conditionalFormatting>
  <conditionalFormatting sqref="J20">
    <cfRule type="expression" dxfId="37" priority="5">
      <formula>(ISBLANK($I$20)=FALSE)</formula>
    </cfRule>
  </conditionalFormatting>
  <conditionalFormatting sqref="J21">
    <cfRule type="expression" dxfId="36" priority="4">
      <formula>(ISBLANK($I$21)=FALSE)</formula>
    </cfRule>
  </conditionalFormatting>
  <conditionalFormatting sqref="J22">
    <cfRule type="expression" dxfId="35" priority="3">
      <formula>(ISBLANK($I$22)=FALSE)</formula>
    </cfRule>
  </conditionalFormatting>
  <conditionalFormatting sqref="J23">
    <cfRule type="expression" dxfId="34" priority="2">
      <formula>(ISBLANK($I$23)=FALSE)</formula>
    </cfRule>
  </conditionalFormatting>
  <conditionalFormatting sqref="J24">
    <cfRule type="expression" dxfId="33" priority="1">
      <formula>(ISBLANK($I$24)=FALSE)</formula>
    </cfRule>
  </conditionalFormatting>
  <dataValidations count="1">
    <dataValidation type="whole" errorStyle="warning" allowBlank="1" showInputMessage="1" showErrorMessage="1" errorTitle="Achtung!!!" error="Bei inklusiver Gruppenführung zu beachten:_x000a_1. Gruppengröße verringert sich auf 16 bis 20 Kinder (anstatt 23)_x000a_2. Max. 4 Kinder mit Förderbedarf pro Tag_x000a_2. Personaleinsatz gemäß Verordnung ist zu beachten" sqref="I15:I24">
      <formula1>0</formula1>
      <formula2>0</formula2>
    </dataValidation>
  </dataValidations>
  <pageMargins left="0.17" right="0.17" top="0.34" bottom="0.31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workbookViewId="0">
      <selection activeCell="B9" sqref="B9"/>
    </sheetView>
  </sheetViews>
  <sheetFormatPr baseColWidth="10" defaultColWidth="11.42578125" defaultRowHeight="15" x14ac:dyDescent="0.25"/>
  <cols>
    <col min="1" max="1" width="24.85546875" style="42" customWidth="1"/>
    <col min="2" max="2" width="10.5703125" style="42" customWidth="1"/>
    <col min="3" max="4" width="11.42578125" style="42"/>
    <col min="5" max="5" width="11.42578125" style="42" customWidth="1"/>
    <col min="6" max="6" width="11.7109375" style="42" customWidth="1"/>
    <col min="7" max="7" width="11.42578125" style="42"/>
    <col min="8" max="8" width="13.140625" style="42" customWidth="1"/>
    <col min="9" max="9" width="13.7109375" style="42" customWidth="1"/>
    <col min="10" max="10" width="12.28515625" style="42" customWidth="1"/>
    <col min="11" max="11" width="12.28515625" style="42" hidden="1" customWidth="1"/>
    <col min="12" max="13" width="11.42578125" style="42" hidden="1" customWidth="1"/>
    <col min="14" max="14" width="11.42578125" style="42"/>
    <col min="15" max="15" width="13.5703125" style="42" customWidth="1"/>
    <col min="16" max="16384" width="11.42578125" style="42"/>
  </cols>
  <sheetData>
    <row r="1" spans="1:17" ht="26.25" x14ac:dyDescent="0.4">
      <c r="A1" s="41" t="s">
        <v>58</v>
      </c>
    </row>
    <row r="2" spans="1:17" s="44" customFormat="1" x14ac:dyDescent="0.25">
      <c r="A2" s="43"/>
      <c r="K2" s="45"/>
      <c r="L2" s="46"/>
      <c r="M2" s="46"/>
      <c r="N2" s="46"/>
      <c r="O2" s="46"/>
      <c r="P2" s="46"/>
      <c r="Q2" s="46"/>
    </row>
    <row r="3" spans="1:17" s="44" customFormat="1" x14ac:dyDescent="0.25">
      <c r="A3" s="43"/>
      <c r="K3" s="45"/>
      <c r="L3" s="46"/>
      <c r="M3" s="46"/>
      <c r="N3" s="46"/>
      <c r="O3" s="46"/>
      <c r="P3" s="46"/>
      <c r="Q3" s="46"/>
    </row>
    <row r="4" spans="1:17" s="44" customFormat="1" x14ac:dyDescent="0.25">
      <c r="A4" s="47"/>
      <c r="B4" s="48"/>
      <c r="C4" s="48"/>
      <c r="D4" s="48"/>
      <c r="E4" s="48"/>
      <c r="F4" s="48"/>
      <c r="G4" s="48"/>
      <c r="K4" s="45"/>
      <c r="L4" s="46"/>
      <c r="M4" s="46"/>
      <c r="N4" s="46"/>
      <c r="O4" s="46"/>
      <c r="P4" s="46"/>
      <c r="Q4" s="46"/>
    </row>
    <row r="5" spans="1:17" ht="26.25" x14ac:dyDescent="0.4">
      <c r="A5" s="49" t="s">
        <v>68</v>
      </c>
      <c r="B5" s="118">
        <f>'KGG 1'!B5</f>
        <v>0</v>
      </c>
      <c r="C5" s="118"/>
      <c r="D5" s="118"/>
      <c r="E5" s="118"/>
      <c r="F5" s="118"/>
      <c r="G5" s="50"/>
      <c r="K5" s="51"/>
      <c r="L5" s="52"/>
      <c r="M5" s="52"/>
      <c r="N5" s="52"/>
      <c r="O5" s="52"/>
      <c r="P5" s="52"/>
      <c r="Q5" s="52"/>
    </row>
    <row r="6" spans="1:17" ht="26.25" x14ac:dyDescent="0.4">
      <c r="A6" s="49" t="s">
        <v>69</v>
      </c>
      <c r="B6" s="118">
        <f>'KGG 1'!B6</f>
        <v>0</v>
      </c>
      <c r="C6" s="118"/>
      <c r="D6" s="118"/>
      <c r="E6" s="118"/>
      <c r="F6" s="118"/>
      <c r="G6" s="50"/>
      <c r="K6" s="51"/>
      <c r="L6" s="52"/>
      <c r="M6" s="52"/>
      <c r="N6" s="52"/>
      <c r="O6" s="52"/>
      <c r="P6" s="52"/>
      <c r="Q6" s="52"/>
    </row>
    <row r="7" spans="1:17" x14ac:dyDescent="0.25">
      <c r="A7" s="53"/>
      <c r="B7" s="50"/>
      <c r="C7" s="50"/>
      <c r="D7" s="50"/>
      <c r="E7" s="50"/>
      <c r="F7" s="50"/>
      <c r="G7" s="50"/>
      <c r="K7" s="52"/>
      <c r="L7" s="52"/>
      <c r="M7" s="52"/>
      <c r="N7" s="52"/>
      <c r="O7" s="52"/>
    </row>
    <row r="8" spans="1:17" x14ac:dyDescent="0.25">
      <c r="A8" s="54"/>
      <c r="B8" s="55" t="s">
        <v>47</v>
      </c>
      <c r="C8" s="55" t="s">
        <v>48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1:17" x14ac:dyDescent="0.25">
      <c r="A9" s="54" t="s">
        <v>23</v>
      </c>
      <c r="B9" s="15"/>
      <c r="C9" s="15"/>
      <c r="D9" s="50"/>
      <c r="E9" s="56" t="s">
        <v>70</v>
      </c>
      <c r="F9" s="117"/>
      <c r="G9" s="117"/>
      <c r="H9" s="57"/>
      <c r="I9" s="50"/>
      <c r="J9" s="50"/>
      <c r="K9" s="50"/>
      <c r="L9" s="50"/>
      <c r="M9" s="50"/>
      <c r="N9" s="50"/>
      <c r="O9" s="50"/>
    </row>
    <row r="10" spans="1:17" x14ac:dyDescent="0.25">
      <c r="A10" s="54" t="s">
        <v>24</v>
      </c>
      <c r="B10" s="15"/>
      <c r="C10" s="15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1:17" x14ac:dyDescent="0.25">
      <c r="A11" s="58"/>
      <c r="B11" s="59"/>
      <c r="C11" s="50"/>
      <c r="D11" s="50"/>
      <c r="E11" s="50"/>
      <c r="F11" s="50"/>
      <c r="G11" s="50"/>
      <c r="H11" s="60"/>
      <c r="I11" s="50"/>
      <c r="J11" s="50"/>
      <c r="K11" s="60"/>
      <c r="L11" s="109" t="s">
        <v>71</v>
      </c>
      <c r="M11" s="109"/>
      <c r="N11" s="50"/>
      <c r="O11" s="50"/>
    </row>
    <row r="12" spans="1:17" ht="19.5" x14ac:dyDescent="0.3">
      <c r="A12" s="61" t="s">
        <v>26</v>
      </c>
      <c r="B12" s="50"/>
      <c r="C12" s="50"/>
      <c r="D12" s="50"/>
      <c r="E12" s="50"/>
      <c r="F12" s="50"/>
      <c r="G12" s="50"/>
      <c r="H12" s="50"/>
      <c r="I12" s="50"/>
      <c r="J12" s="110"/>
      <c r="K12" s="110"/>
      <c r="L12" s="110"/>
      <c r="M12" s="110"/>
      <c r="N12" s="110"/>
      <c r="O12" s="110"/>
    </row>
    <row r="13" spans="1:17" x14ac:dyDescent="0.25">
      <c r="A13" s="53"/>
      <c r="B13" s="111" t="s">
        <v>25</v>
      </c>
      <c r="C13" s="62" t="s">
        <v>1</v>
      </c>
      <c r="D13" s="62" t="s">
        <v>1</v>
      </c>
      <c r="E13" s="62" t="s">
        <v>1</v>
      </c>
      <c r="F13" s="62" t="s">
        <v>1</v>
      </c>
      <c r="G13" s="62" t="s">
        <v>1</v>
      </c>
      <c r="H13" s="63" t="s">
        <v>3</v>
      </c>
      <c r="I13" s="62" t="s">
        <v>57</v>
      </c>
      <c r="J13" s="64" t="s">
        <v>51</v>
      </c>
      <c r="K13" s="65" t="s">
        <v>22</v>
      </c>
      <c r="L13" s="65" t="s">
        <v>22</v>
      </c>
      <c r="M13" s="65" t="s">
        <v>2</v>
      </c>
      <c r="N13" s="64" t="s">
        <v>2</v>
      </c>
      <c r="O13" s="65" t="s">
        <v>21</v>
      </c>
    </row>
    <row r="14" spans="1:17" x14ac:dyDescent="0.25">
      <c r="A14" s="53"/>
      <c r="B14" s="111"/>
      <c r="C14" s="63" t="s">
        <v>59</v>
      </c>
      <c r="D14" s="63" t="s">
        <v>60</v>
      </c>
      <c r="E14" s="63" t="s">
        <v>61</v>
      </c>
      <c r="F14" s="63" t="s">
        <v>62</v>
      </c>
      <c r="G14" s="63" t="s">
        <v>63</v>
      </c>
      <c r="H14" s="63" t="s">
        <v>4</v>
      </c>
      <c r="I14" s="63" t="s">
        <v>55</v>
      </c>
      <c r="J14" s="66" t="s">
        <v>52</v>
      </c>
      <c r="K14" s="65" t="s">
        <v>51</v>
      </c>
      <c r="L14" s="65" t="s">
        <v>20</v>
      </c>
      <c r="M14" s="65" t="s">
        <v>50</v>
      </c>
      <c r="N14" s="66" t="s">
        <v>53</v>
      </c>
      <c r="O14" s="65" t="s">
        <v>27</v>
      </c>
    </row>
    <row r="15" spans="1:17" ht="18.75" x14ac:dyDescent="0.3">
      <c r="A15" s="54" t="s">
        <v>5</v>
      </c>
      <c r="B15" s="96"/>
      <c r="C15" s="23"/>
      <c r="D15" s="23"/>
      <c r="E15" s="23"/>
      <c r="F15" s="23"/>
      <c r="G15" s="23"/>
      <c r="H15" s="67">
        <f>C15+D15+E15+F15+G15</f>
        <v>0</v>
      </c>
      <c r="I15" s="23"/>
      <c r="J15" s="68">
        <f t="shared" ref="J15:J24" si="0">IF(L15=1,$C$41,$C$42)</f>
        <v>23</v>
      </c>
      <c r="K15" s="69" t="b">
        <f t="shared" ref="K15:K24" si="1">IF(H15&lt;=J15,TRUE,FALSE)</f>
        <v>1</v>
      </c>
      <c r="L15" s="70">
        <f>IF(H15=0,0,IF(OR(C15&gt;0,(E15+F15+G15)=0),1,2))</f>
        <v>0</v>
      </c>
      <c r="M15" s="69">
        <f t="shared" ref="M15:M24" si="2">IF(L15=1,H15*$D$41,H15*$D$42)</f>
        <v>0</v>
      </c>
      <c r="N15" s="68">
        <f>ROUNDUP(M15,0)</f>
        <v>0</v>
      </c>
      <c r="O15" s="71" t="b">
        <f t="shared" ref="O15:O24" si="3">IF(IF(AND(H15&gt;$C$42,L15=2),FALSE,TRUE),IF(AND(H15&gt;$C$41,L15=1),FALSE,TRUE))</f>
        <v>1</v>
      </c>
    </row>
    <row r="16" spans="1:17" ht="18.75" x14ac:dyDescent="0.3">
      <c r="A16" s="72" t="s">
        <v>6</v>
      </c>
      <c r="B16" s="97"/>
      <c r="C16" s="24"/>
      <c r="D16" s="24"/>
      <c r="E16" s="24"/>
      <c r="F16" s="24"/>
      <c r="G16" s="24"/>
      <c r="H16" s="67">
        <f t="shared" ref="H16:H24" si="4">C16+D16+E16+F16+G16</f>
        <v>0</v>
      </c>
      <c r="I16" s="24"/>
      <c r="J16" s="68">
        <f t="shared" si="0"/>
        <v>23</v>
      </c>
      <c r="K16" s="69" t="b">
        <f t="shared" si="1"/>
        <v>1</v>
      </c>
      <c r="L16" s="70">
        <f t="shared" ref="L16:L24" si="5">IF(H16=0,0,IF(OR(C16&gt;0,(E16+F16+G16)=0),1,2))</f>
        <v>0</v>
      </c>
      <c r="M16" s="69">
        <f t="shared" si="2"/>
        <v>0</v>
      </c>
      <c r="N16" s="73">
        <f>ROUNDUP(M16,0)</f>
        <v>0</v>
      </c>
      <c r="O16" s="71" t="b">
        <f t="shared" si="3"/>
        <v>1</v>
      </c>
    </row>
    <row r="17" spans="1:15" ht="18.75" x14ac:dyDescent="0.3">
      <c r="A17" s="54" t="s">
        <v>7</v>
      </c>
      <c r="B17" s="96"/>
      <c r="C17" s="23"/>
      <c r="D17" s="23"/>
      <c r="E17" s="23"/>
      <c r="F17" s="23"/>
      <c r="G17" s="23"/>
      <c r="H17" s="67">
        <f t="shared" si="4"/>
        <v>0</v>
      </c>
      <c r="I17" s="23"/>
      <c r="J17" s="68">
        <f t="shared" si="0"/>
        <v>23</v>
      </c>
      <c r="K17" s="69" t="b">
        <f t="shared" si="1"/>
        <v>1</v>
      </c>
      <c r="L17" s="70">
        <f t="shared" si="5"/>
        <v>0</v>
      </c>
      <c r="M17" s="69">
        <f t="shared" si="2"/>
        <v>0</v>
      </c>
      <c r="N17" s="68">
        <f t="shared" ref="N17:N24" si="6">ROUNDUP(M17,0)</f>
        <v>0</v>
      </c>
      <c r="O17" s="71" t="b">
        <f t="shared" si="3"/>
        <v>1</v>
      </c>
    </row>
    <row r="18" spans="1:15" ht="18.75" x14ac:dyDescent="0.3">
      <c r="A18" s="53" t="s">
        <v>8</v>
      </c>
      <c r="B18" s="97"/>
      <c r="C18" s="24"/>
      <c r="D18" s="24"/>
      <c r="E18" s="24"/>
      <c r="F18" s="24"/>
      <c r="G18" s="24"/>
      <c r="H18" s="67">
        <f t="shared" si="4"/>
        <v>0</v>
      </c>
      <c r="I18" s="24"/>
      <c r="J18" s="68">
        <f t="shared" si="0"/>
        <v>23</v>
      </c>
      <c r="K18" s="69" t="b">
        <f t="shared" si="1"/>
        <v>1</v>
      </c>
      <c r="L18" s="70">
        <f t="shared" si="5"/>
        <v>0</v>
      </c>
      <c r="M18" s="69">
        <f t="shared" si="2"/>
        <v>0</v>
      </c>
      <c r="N18" s="73">
        <f t="shared" si="6"/>
        <v>0</v>
      </c>
      <c r="O18" s="71" t="b">
        <f t="shared" si="3"/>
        <v>1</v>
      </c>
    </row>
    <row r="19" spans="1:15" ht="18.75" x14ac:dyDescent="0.3">
      <c r="A19" s="54" t="s">
        <v>9</v>
      </c>
      <c r="B19" s="96"/>
      <c r="C19" s="23"/>
      <c r="D19" s="23"/>
      <c r="E19" s="23"/>
      <c r="F19" s="23"/>
      <c r="G19" s="23"/>
      <c r="H19" s="67">
        <f t="shared" si="4"/>
        <v>0</v>
      </c>
      <c r="I19" s="23"/>
      <c r="J19" s="68">
        <f t="shared" si="0"/>
        <v>23</v>
      </c>
      <c r="K19" s="69" t="b">
        <f t="shared" si="1"/>
        <v>1</v>
      </c>
      <c r="L19" s="70">
        <f t="shared" si="5"/>
        <v>0</v>
      </c>
      <c r="M19" s="69">
        <f t="shared" si="2"/>
        <v>0</v>
      </c>
      <c r="N19" s="68">
        <f t="shared" si="6"/>
        <v>0</v>
      </c>
      <c r="O19" s="71" t="b">
        <f t="shared" si="3"/>
        <v>1</v>
      </c>
    </row>
    <row r="20" spans="1:15" ht="18.75" x14ac:dyDescent="0.3">
      <c r="A20" s="53" t="s">
        <v>10</v>
      </c>
      <c r="B20" s="97"/>
      <c r="C20" s="24"/>
      <c r="D20" s="24"/>
      <c r="E20" s="24"/>
      <c r="F20" s="24"/>
      <c r="G20" s="24"/>
      <c r="H20" s="67">
        <f t="shared" si="4"/>
        <v>0</v>
      </c>
      <c r="I20" s="24"/>
      <c r="J20" s="68">
        <f t="shared" si="0"/>
        <v>23</v>
      </c>
      <c r="K20" s="69" t="b">
        <f t="shared" si="1"/>
        <v>1</v>
      </c>
      <c r="L20" s="70">
        <f t="shared" si="5"/>
        <v>0</v>
      </c>
      <c r="M20" s="69">
        <f t="shared" si="2"/>
        <v>0</v>
      </c>
      <c r="N20" s="73">
        <f t="shared" si="6"/>
        <v>0</v>
      </c>
      <c r="O20" s="71" t="b">
        <f t="shared" si="3"/>
        <v>1</v>
      </c>
    </row>
    <row r="21" spans="1:15" ht="18.75" x14ac:dyDescent="0.3">
      <c r="A21" s="54" t="s">
        <v>11</v>
      </c>
      <c r="B21" s="96"/>
      <c r="C21" s="23"/>
      <c r="D21" s="23"/>
      <c r="E21" s="23"/>
      <c r="F21" s="23"/>
      <c r="G21" s="23"/>
      <c r="H21" s="67">
        <f t="shared" si="4"/>
        <v>0</v>
      </c>
      <c r="I21" s="23"/>
      <c r="J21" s="68">
        <f t="shared" si="0"/>
        <v>23</v>
      </c>
      <c r="K21" s="69" t="b">
        <f t="shared" si="1"/>
        <v>1</v>
      </c>
      <c r="L21" s="70">
        <f t="shared" si="5"/>
        <v>0</v>
      </c>
      <c r="M21" s="69">
        <f t="shared" si="2"/>
        <v>0</v>
      </c>
      <c r="N21" s="68">
        <f t="shared" si="6"/>
        <v>0</v>
      </c>
      <c r="O21" s="71" t="b">
        <f t="shared" si="3"/>
        <v>1</v>
      </c>
    </row>
    <row r="22" spans="1:15" ht="18.75" x14ac:dyDescent="0.3">
      <c r="A22" s="53" t="s">
        <v>12</v>
      </c>
      <c r="B22" s="97"/>
      <c r="C22" s="24"/>
      <c r="D22" s="24"/>
      <c r="E22" s="24"/>
      <c r="F22" s="24"/>
      <c r="G22" s="24"/>
      <c r="H22" s="67">
        <f t="shared" si="4"/>
        <v>0</v>
      </c>
      <c r="I22" s="24"/>
      <c r="J22" s="68">
        <f t="shared" si="0"/>
        <v>23</v>
      </c>
      <c r="K22" s="69" t="b">
        <f t="shared" si="1"/>
        <v>1</v>
      </c>
      <c r="L22" s="70">
        <f t="shared" si="5"/>
        <v>0</v>
      </c>
      <c r="M22" s="69">
        <f t="shared" si="2"/>
        <v>0</v>
      </c>
      <c r="N22" s="73">
        <f t="shared" si="6"/>
        <v>0</v>
      </c>
      <c r="O22" s="71" t="b">
        <f t="shared" si="3"/>
        <v>1</v>
      </c>
    </row>
    <row r="23" spans="1:15" ht="18.75" x14ac:dyDescent="0.3">
      <c r="A23" s="54" t="s">
        <v>13</v>
      </c>
      <c r="B23" s="96"/>
      <c r="C23" s="23"/>
      <c r="D23" s="23"/>
      <c r="E23" s="23"/>
      <c r="F23" s="23"/>
      <c r="G23" s="23"/>
      <c r="H23" s="67">
        <f t="shared" si="4"/>
        <v>0</v>
      </c>
      <c r="I23" s="23"/>
      <c r="J23" s="68">
        <f t="shared" si="0"/>
        <v>23</v>
      </c>
      <c r="K23" s="69" t="b">
        <f t="shared" si="1"/>
        <v>1</v>
      </c>
      <c r="L23" s="70">
        <f t="shared" si="5"/>
        <v>0</v>
      </c>
      <c r="M23" s="69">
        <f t="shared" si="2"/>
        <v>0</v>
      </c>
      <c r="N23" s="68">
        <f t="shared" si="6"/>
        <v>0</v>
      </c>
      <c r="O23" s="71" t="b">
        <f t="shared" si="3"/>
        <v>1</v>
      </c>
    </row>
    <row r="24" spans="1:15" ht="18.75" x14ac:dyDescent="0.3">
      <c r="A24" s="53" t="s">
        <v>14</v>
      </c>
      <c r="B24" s="97"/>
      <c r="C24" s="23"/>
      <c r="D24" s="23"/>
      <c r="E24" s="23"/>
      <c r="F24" s="23"/>
      <c r="G24" s="23"/>
      <c r="H24" s="67">
        <f t="shared" si="4"/>
        <v>0</v>
      </c>
      <c r="I24" s="23"/>
      <c r="J24" s="74">
        <f t="shared" si="0"/>
        <v>23</v>
      </c>
      <c r="K24" s="69" t="b">
        <f t="shared" si="1"/>
        <v>1</v>
      </c>
      <c r="L24" s="70">
        <f t="shared" si="5"/>
        <v>0</v>
      </c>
      <c r="M24" s="69">
        <f t="shared" si="2"/>
        <v>0</v>
      </c>
      <c r="N24" s="75">
        <f t="shared" si="6"/>
        <v>0</v>
      </c>
      <c r="O24" s="71" t="b">
        <f t="shared" si="3"/>
        <v>1</v>
      </c>
    </row>
    <row r="25" spans="1:15" s="80" customFormat="1" x14ac:dyDescent="0.25">
      <c r="A25" s="76" t="s">
        <v>0</v>
      </c>
      <c r="B25" s="77">
        <f>SUM(B15:B24)</f>
        <v>0</v>
      </c>
      <c r="C25" s="78">
        <f t="shared" ref="C25:G25" si="7">SUM(C15:C24)</f>
        <v>0</v>
      </c>
      <c r="D25" s="78">
        <f t="shared" si="7"/>
        <v>0</v>
      </c>
      <c r="E25" s="78">
        <f t="shared" si="7"/>
        <v>0</v>
      </c>
      <c r="F25" s="78">
        <f t="shared" si="7"/>
        <v>0</v>
      </c>
      <c r="G25" s="78">
        <f t="shared" si="7"/>
        <v>0</v>
      </c>
      <c r="H25" s="78">
        <f>SUM(H15:H24)</f>
        <v>0</v>
      </c>
      <c r="I25" s="78">
        <f>SUM(I15:I24)</f>
        <v>0</v>
      </c>
      <c r="J25" s="79"/>
      <c r="K25" s="79"/>
      <c r="L25" s="79"/>
      <c r="M25" s="79"/>
      <c r="N25" s="79"/>
      <c r="O25" s="79"/>
    </row>
    <row r="26" spans="1:15" s="80" customFormat="1" x14ac:dyDescent="0.25">
      <c r="A26" s="47" t="s">
        <v>54</v>
      </c>
      <c r="B26" s="78"/>
      <c r="C26" s="78">
        <f t="shared" ref="C26:I26" si="8">C15*$B$15+C16*$B$16+C17*$B$17+C18*$B$18+C19*$B$19+C20*$B$20+C21*$B$21+C22*$B$22+C23*$B$23+C24*$B$24</f>
        <v>0</v>
      </c>
      <c r="D26" s="77">
        <f t="shared" si="8"/>
        <v>0</v>
      </c>
      <c r="E26" s="77">
        <f t="shared" si="8"/>
        <v>0</v>
      </c>
      <c r="F26" s="77">
        <f t="shared" si="8"/>
        <v>0</v>
      </c>
      <c r="G26" s="77">
        <f t="shared" si="8"/>
        <v>0</v>
      </c>
      <c r="H26" s="77">
        <f>H15*$B$15+H16*$B$16+H17*$B$17+H18*$B$18+H19*$B$19+H20*$B$20+H21*$B$21+H22*$B$22+H23*$B$23+H24*$B$24</f>
        <v>0</v>
      </c>
      <c r="I26" s="77">
        <f t="shared" si="8"/>
        <v>0</v>
      </c>
      <c r="J26" s="79"/>
      <c r="K26" s="79"/>
      <c r="L26" s="79"/>
      <c r="M26" s="79"/>
      <c r="N26" s="79"/>
      <c r="O26" s="79"/>
    </row>
    <row r="27" spans="1:15" x14ac:dyDescent="0.25">
      <c r="A27" s="47"/>
      <c r="B27" s="47"/>
      <c r="C27" s="79"/>
      <c r="D27" s="81"/>
      <c r="E27" s="81"/>
      <c r="F27" s="81"/>
      <c r="G27" s="82"/>
      <c r="H27" s="83"/>
      <c r="I27" s="83"/>
      <c r="J27" s="83"/>
      <c r="K27" s="83"/>
      <c r="L27" s="83"/>
      <c r="M27" s="83"/>
      <c r="N27" s="83"/>
      <c r="O27" s="83"/>
    </row>
    <row r="28" spans="1:15" x14ac:dyDescent="0.25">
      <c r="A28" s="112" t="s">
        <v>66</v>
      </c>
      <c r="B28" s="112"/>
      <c r="C28" s="112"/>
      <c r="D28" s="113"/>
      <c r="E28" s="98"/>
      <c r="F28" s="84"/>
      <c r="G28" s="85"/>
      <c r="H28" s="86"/>
      <c r="I28" s="83"/>
      <c r="J28" s="83"/>
      <c r="K28" s="83"/>
      <c r="L28" s="83"/>
      <c r="M28" s="83"/>
      <c r="N28" s="83"/>
      <c r="O28" s="83"/>
    </row>
    <row r="29" spans="1:15" x14ac:dyDescent="0.25">
      <c r="A29" s="114" t="s">
        <v>67</v>
      </c>
      <c r="B29" s="114"/>
      <c r="C29" s="114"/>
      <c r="D29" s="114"/>
      <c r="E29" s="114"/>
      <c r="F29" s="114"/>
      <c r="G29" s="85"/>
      <c r="H29" s="86"/>
      <c r="I29" s="83"/>
      <c r="J29" s="83"/>
      <c r="K29" s="83"/>
      <c r="L29" s="83"/>
      <c r="M29" s="83"/>
      <c r="N29" s="83"/>
      <c r="O29" s="83"/>
    </row>
    <row r="30" spans="1:15" x14ac:dyDescent="0.25">
      <c r="A30" s="115" t="str">
        <f>IF(I25=0,"","ACHTUNG: bei inklusiver Gruppenführung verringert sich die Gruppengröße (je nach Anzahl und Intensität der Integrationskinder) auf max. 16 bis 20 Kinder (anstatt 23)")</f>
        <v/>
      </c>
      <c r="B30" s="115"/>
      <c r="C30" s="115"/>
      <c r="D30" s="115"/>
      <c r="E30" s="115"/>
      <c r="F30" s="115"/>
      <c r="G30" s="86"/>
      <c r="H30" s="86"/>
      <c r="I30" s="83"/>
      <c r="J30" s="83"/>
      <c r="K30" s="83"/>
      <c r="L30" s="83"/>
      <c r="M30" s="83"/>
      <c r="N30" s="83"/>
      <c r="O30" s="83"/>
    </row>
    <row r="31" spans="1:15" ht="15.75" thickBot="1" x14ac:dyDescent="0.3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</row>
    <row r="32" spans="1:15" x14ac:dyDescent="0.25">
      <c r="A32" s="88"/>
      <c r="B32" s="88"/>
      <c r="C32" s="82"/>
      <c r="D32" s="82"/>
      <c r="E32" s="82"/>
      <c r="F32" s="82"/>
      <c r="G32" s="82"/>
      <c r="H32" s="83"/>
      <c r="I32" s="83"/>
      <c r="J32" s="83"/>
      <c r="K32" s="83"/>
      <c r="L32" s="83"/>
      <c r="M32" s="83"/>
      <c r="N32" s="83"/>
      <c r="O32" s="83"/>
    </row>
    <row r="33" spans="1:16" ht="19.5" x14ac:dyDescent="0.3">
      <c r="A33" s="49" t="s">
        <v>72</v>
      </c>
      <c r="B33" s="47"/>
      <c r="C33" s="81"/>
      <c r="D33" s="81"/>
      <c r="E33" s="81"/>
      <c r="F33" s="81"/>
      <c r="G33" s="81"/>
      <c r="H33" s="53"/>
      <c r="I33" s="83"/>
      <c r="J33" s="83"/>
      <c r="K33" s="83"/>
      <c r="L33" s="83"/>
      <c r="M33" s="83"/>
      <c r="N33" s="83"/>
      <c r="O33" s="83"/>
    </row>
    <row r="34" spans="1:16" x14ac:dyDescent="0.25">
      <c r="A34" s="47"/>
      <c r="B34" s="47"/>
      <c r="C34" s="81"/>
      <c r="D34" s="81"/>
      <c r="E34" s="81"/>
      <c r="F34" s="81"/>
      <c r="G34" s="81"/>
      <c r="H34" s="53"/>
      <c r="I34" s="83"/>
      <c r="J34" s="83"/>
      <c r="K34" s="83"/>
      <c r="L34" s="83"/>
      <c r="M34" s="83"/>
      <c r="N34" s="83"/>
      <c r="O34" s="83"/>
    </row>
    <row r="35" spans="1:16" x14ac:dyDescent="0.25">
      <c r="A35" s="47" t="s">
        <v>15</v>
      </c>
      <c r="B35" s="47"/>
      <c r="C35" s="81"/>
      <c r="D35" s="81"/>
      <c r="E35" s="81"/>
      <c r="F35" s="81"/>
      <c r="G35" s="81"/>
      <c r="H35" s="53"/>
      <c r="I35" s="83"/>
      <c r="J35" s="83"/>
      <c r="K35" s="83"/>
      <c r="L35" s="83"/>
      <c r="M35" s="83"/>
      <c r="N35" s="83"/>
      <c r="O35" s="83"/>
    </row>
    <row r="36" spans="1:16" x14ac:dyDescent="0.25">
      <c r="A36" s="89" t="str">
        <f>IF(C36&gt;D36,"Kleinkindgruppe","Kindergartengruppe")</f>
        <v>Kindergartengruppe</v>
      </c>
      <c r="B36" s="89"/>
      <c r="C36" s="90">
        <f>C26</f>
        <v>0</v>
      </c>
      <c r="D36" s="90">
        <f>D26+E26+F26+G26</f>
        <v>0</v>
      </c>
      <c r="E36" s="50"/>
      <c r="F36" s="50"/>
      <c r="G36" s="89"/>
      <c r="H36" s="50"/>
    </row>
    <row r="37" spans="1:16" x14ac:dyDescent="0.25">
      <c r="A37" s="89" t="str">
        <f>IF(I25=0,"Gruppenführung","inklusive Gruppenführung")</f>
        <v>Gruppenführung</v>
      </c>
      <c r="B37" s="89"/>
      <c r="C37" s="71"/>
      <c r="D37" s="50"/>
      <c r="E37" s="89"/>
      <c r="F37" s="89"/>
      <c r="G37" s="89"/>
      <c r="H37" s="50"/>
    </row>
    <row r="38" spans="1:16" x14ac:dyDescent="0.25">
      <c r="A38" s="91"/>
      <c r="B38" s="89"/>
      <c r="C38" s="89"/>
      <c r="D38" s="89"/>
      <c r="E38" s="89"/>
      <c r="F38" s="89"/>
      <c r="G38" s="89"/>
      <c r="H38" s="50"/>
    </row>
    <row r="39" spans="1:16" x14ac:dyDescent="0.25">
      <c r="A39" s="91" t="s">
        <v>16</v>
      </c>
      <c r="B39" s="91"/>
      <c r="C39" s="89"/>
      <c r="D39" s="89"/>
      <c r="E39" s="89"/>
      <c r="F39" s="89"/>
      <c r="G39" s="89"/>
      <c r="H39" s="50"/>
    </row>
    <row r="40" spans="1:16" x14ac:dyDescent="0.25">
      <c r="A40" s="71" t="s">
        <v>20</v>
      </c>
      <c r="B40" s="71" t="s">
        <v>17</v>
      </c>
      <c r="C40" s="71" t="s">
        <v>18</v>
      </c>
      <c r="D40" s="71" t="s">
        <v>19</v>
      </c>
      <c r="E40" s="89" t="s">
        <v>49</v>
      </c>
      <c r="F40" s="50"/>
      <c r="G40" s="50"/>
      <c r="H40" s="50"/>
    </row>
    <row r="41" spans="1:16" x14ac:dyDescent="0.25">
      <c r="A41" s="71">
        <v>1</v>
      </c>
      <c r="B41" s="92">
        <v>4.7222222222222221E-2</v>
      </c>
      <c r="C41" s="71">
        <v>15</v>
      </c>
      <c r="D41" s="71">
        <v>0.13</v>
      </c>
      <c r="E41" s="89" t="s">
        <v>64</v>
      </c>
      <c r="F41" s="50"/>
      <c r="G41" s="50"/>
      <c r="H41" s="50"/>
    </row>
    <row r="42" spans="1:16" x14ac:dyDescent="0.25">
      <c r="A42" s="71">
        <v>2</v>
      </c>
      <c r="B42" s="92">
        <v>5.0694444444444452E-2</v>
      </c>
      <c r="C42" s="71">
        <v>23</v>
      </c>
      <c r="D42" s="90">
        <v>0.08</v>
      </c>
      <c r="E42" s="89" t="s">
        <v>65</v>
      </c>
      <c r="F42" s="50"/>
      <c r="G42" s="50"/>
      <c r="H42" s="50"/>
    </row>
    <row r="43" spans="1:16" ht="15.75" thickBot="1" x14ac:dyDescent="0.3">
      <c r="A43" s="87"/>
      <c r="B43" s="87"/>
      <c r="C43" s="87"/>
      <c r="D43" s="87"/>
      <c r="E43" s="87"/>
      <c r="F43" s="87"/>
      <c r="G43" s="87"/>
      <c r="H43" s="87"/>
    </row>
    <row r="44" spans="1:16" s="93" customFormat="1" x14ac:dyDescent="0.25">
      <c r="I44" s="42"/>
      <c r="J44" s="42"/>
      <c r="K44" s="42"/>
      <c r="L44" s="42"/>
      <c r="M44" s="42"/>
      <c r="N44" s="42"/>
      <c r="O44" s="42"/>
      <c r="P44" s="42"/>
    </row>
    <row r="45" spans="1:16" s="93" customFormat="1" ht="19.5" x14ac:dyDescent="0.3">
      <c r="A45" s="49" t="s">
        <v>28</v>
      </c>
      <c r="B45" s="81"/>
      <c r="C45" s="81"/>
    </row>
    <row r="46" spans="1:16" s="93" customFormat="1" x14ac:dyDescent="0.25">
      <c r="A46" s="101" t="s">
        <v>73</v>
      </c>
      <c r="B46" s="81"/>
      <c r="C46" s="81"/>
      <c r="G46" s="42"/>
      <c r="H46" s="42"/>
      <c r="I46" s="42"/>
      <c r="J46" s="42"/>
      <c r="K46" s="42"/>
      <c r="L46" s="42"/>
      <c r="M46" s="42"/>
      <c r="N46" s="42"/>
    </row>
    <row r="47" spans="1:16" s="93" customFormat="1" x14ac:dyDescent="0.25">
      <c r="A47" s="112"/>
      <c r="B47" s="112"/>
      <c r="C47" s="112"/>
      <c r="G47" s="42"/>
      <c r="H47" s="42"/>
      <c r="I47" s="42"/>
      <c r="J47" s="42"/>
      <c r="K47" s="42"/>
      <c r="L47" s="42"/>
      <c r="M47" s="42"/>
      <c r="N47" s="42"/>
    </row>
    <row r="48" spans="1:16" s="93" customFormat="1" x14ac:dyDescent="0.25">
      <c r="A48" s="101"/>
      <c r="B48" s="63" t="s">
        <v>34</v>
      </c>
      <c r="C48" s="63" t="s">
        <v>33</v>
      </c>
      <c r="G48" s="42"/>
      <c r="H48" s="42"/>
      <c r="I48" s="42"/>
      <c r="J48" s="42"/>
      <c r="K48" s="42"/>
      <c r="L48" s="42"/>
      <c r="M48" s="42"/>
      <c r="N48" s="42"/>
    </row>
    <row r="49" spans="1:14" s="93" customFormat="1" x14ac:dyDescent="0.25">
      <c r="A49" s="102" t="s">
        <v>5</v>
      </c>
      <c r="B49" s="94">
        <f t="shared" ref="B49:B58" si="9">B15*N15</f>
        <v>0</v>
      </c>
      <c r="C49" s="94">
        <f>IF('VB-Zeit'!$F$43="x",B49*'VB-Zeit'!$C$43,B49*'VB-Zeit'!$C$42)</f>
        <v>0</v>
      </c>
      <c r="G49" s="42"/>
      <c r="H49" s="42"/>
      <c r="I49" s="42"/>
      <c r="J49" s="42"/>
      <c r="K49" s="42"/>
      <c r="L49" s="42"/>
      <c r="M49" s="42"/>
      <c r="N49" s="42"/>
    </row>
    <row r="50" spans="1:14" s="93" customFormat="1" x14ac:dyDescent="0.25">
      <c r="A50" s="101" t="s">
        <v>6</v>
      </c>
      <c r="B50" s="94">
        <f t="shared" si="9"/>
        <v>0</v>
      </c>
      <c r="C50" s="94">
        <f>IF('VB-Zeit'!$F$43="x",B50*'VB-Zeit'!$C$43,B50*'VB-Zeit'!$C$42)</f>
        <v>0</v>
      </c>
      <c r="G50" s="42"/>
      <c r="H50" s="42"/>
      <c r="I50" s="42"/>
      <c r="J50" s="42"/>
      <c r="K50" s="42"/>
      <c r="L50" s="42"/>
      <c r="M50" s="42"/>
      <c r="N50" s="42"/>
    </row>
    <row r="51" spans="1:14" s="93" customFormat="1" x14ac:dyDescent="0.25">
      <c r="A51" s="102" t="s">
        <v>7</v>
      </c>
      <c r="B51" s="94">
        <f t="shared" si="9"/>
        <v>0</v>
      </c>
      <c r="C51" s="94">
        <f>IF('VB-Zeit'!$F$43="x",B51*'VB-Zeit'!$C$43,B51*'VB-Zeit'!$C$42)</f>
        <v>0</v>
      </c>
      <c r="G51" s="42"/>
      <c r="H51" s="42"/>
      <c r="I51" s="42"/>
      <c r="J51" s="42"/>
      <c r="K51" s="42"/>
      <c r="L51" s="42"/>
      <c r="M51" s="42"/>
      <c r="N51" s="42"/>
    </row>
    <row r="52" spans="1:14" s="93" customFormat="1" x14ac:dyDescent="0.25">
      <c r="A52" s="101" t="s">
        <v>8</v>
      </c>
      <c r="B52" s="94">
        <f t="shared" si="9"/>
        <v>0</v>
      </c>
      <c r="C52" s="94">
        <f>IF('VB-Zeit'!$F$43="x",B52*'VB-Zeit'!$C$43,B52*'VB-Zeit'!$C$42)</f>
        <v>0</v>
      </c>
      <c r="G52" s="42"/>
      <c r="H52" s="42"/>
      <c r="I52" s="42"/>
      <c r="J52" s="42"/>
      <c r="K52" s="42"/>
      <c r="L52" s="42"/>
      <c r="M52" s="42"/>
      <c r="N52" s="42"/>
    </row>
    <row r="53" spans="1:14" s="93" customFormat="1" x14ac:dyDescent="0.25">
      <c r="A53" s="102" t="s">
        <v>9</v>
      </c>
      <c r="B53" s="94">
        <f t="shared" si="9"/>
        <v>0</v>
      </c>
      <c r="C53" s="94">
        <f>IF('VB-Zeit'!$F$43="x",B53*'VB-Zeit'!$C$43,B53*'VB-Zeit'!$C$42)</f>
        <v>0</v>
      </c>
      <c r="G53" s="42"/>
      <c r="H53" s="42"/>
      <c r="I53" s="42"/>
      <c r="J53" s="42"/>
      <c r="K53" s="42"/>
      <c r="L53" s="42"/>
      <c r="M53" s="42"/>
      <c r="N53" s="42"/>
    </row>
    <row r="54" spans="1:14" s="93" customFormat="1" x14ac:dyDescent="0.25">
      <c r="A54" s="101" t="s">
        <v>10</v>
      </c>
      <c r="B54" s="94">
        <f t="shared" si="9"/>
        <v>0</v>
      </c>
      <c r="C54" s="94">
        <f>IF('VB-Zeit'!$F$43="x",B54*'VB-Zeit'!$C$43,B54*'VB-Zeit'!$C$42)</f>
        <v>0</v>
      </c>
      <c r="G54" s="42"/>
      <c r="H54" s="42"/>
      <c r="I54" s="42"/>
      <c r="J54" s="42"/>
      <c r="K54" s="42"/>
      <c r="L54" s="42"/>
      <c r="M54" s="42"/>
      <c r="N54" s="42"/>
    </row>
    <row r="55" spans="1:14" s="93" customFormat="1" x14ac:dyDescent="0.25">
      <c r="A55" s="102" t="s">
        <v>11</v>
      </c>
      <c r="B55" s="94">
        <f t="shared" si="9"/>
        <v>0</v>
      </c>
      <c r="C55" s="94">
        <f>IF('VB-Zeit'!$F$43="x",B55*'VB-Zeit'!$C$43,B55*'VB-Zeit'!$C$42)</f>
        <v>0</v>
      </c>
      <c r="G55" s="42"/>
      <c r="H55" s="42"/>
      <c r="I55" s="42"/>
      <c r="J55" s="42"/>
      <c r="K55" s="42"/>
      <c r="L55" s="42"/>
      <c r="M55" s="42"/>
      <c r="N55" s="42"/>
    </row>
    <row r="56" spans="1:14" s="93" customFormat="1" x14ac:dyDescent="0.25">
      <c r="A56" s="101" t="s">
        <v>12</v>
      </c>
      <c r="B56" s="94">
        <f t="shared" si="9"/>
        <v>0</v>
      </c>
      <c r="C56" s="94">
        <f>IF('VB-Zeit'!$F$43="x",B56*'VB-Zeit'!$C$43,B56*'VB-Zeit'!$C$42)</f>
        <v>0</v>
      </c>
      <c r="G56" s="42"/>
      <c r="H56" s="42"/>
      <c r="I56" s="42"/>
      <c r="J56" s="42"/>
      <c r="K56" s="42"/>
      <c r="L56" s="42"/>
      <c r="M56" s="42"/>
      <c r="N56" s="42"/>
    </row>
    <row r="57" spans="1:14" s="93" customFormat="1" x14ac:dyDescent="0.25">
      <c r="A57" s="102" t="s">
        <v>13</v>
      </c>
      <c r="B57" s="94">
        <f t="shared" si="9"/>
        <v>0</v>
      </c>
      <c r="C57" s="94">
        <f>IF('VB-Zeit'!$F$43="x",B57*'VB-Zeit'!$C$43,B57*'VB-Zeit'!$C$42)</f>
        <v>0</v>
      </c>
      <c r="G57" s="42"/>
      <c r="H57" s="42"/>
      <c r="I57" s="42"/>
      <c r="J57" s="42"/>
      <c r="K57" s="42"/>
      <c r="L57" s="42"/>
      <c r="M57" s="42"/>
      <c r="N57" s="42"/>
    </row>
    <row r="58" spans="1:14" s="93" customFormat="1" x14ac:dyDescent="0.25">
      <c r="A58" s="101" t="s">
        <v>14</v>
      </c>
      <c r="B58" s="94">
        <f t="shared" si="9"/>
        <v>0</v>
      </c>
      <c r="C58" s="94">
        <f>IF('VB-Zeit'!$F$43="x",B58*'VB-Zeit'!$C$43,B58*'VB-Zeit'!$C$42)</f>
        <v>0</v>
      </c>
      <c r="G58" s="42"/>
      <c r="H58" s="42"/>
      <c r="I58" s="42"/>
      <c r="J58" s="42"/>
      <c r="K58" s="42"/>
      <c r="L58" s="42"/>
      <c r="M58" s="42"/>
      <c r="N58" s="42"/>
    </row>
    <row r="59" spans="1:14" s="93" customFormat="1" ht="15.75" thickBot="1" x14ac:dyDescent="0.3">
      <c r="A59" s="103" t="s">
        <v>46</v>
      </c>
      <c r="B59" s="104">
        <f>SUM(B49:B58)</f>
        <v>0</v>
      </c>
      <c r="C59" s="104">
        <f>SUM(C49:C58)</f>
        <v>0</v>
      </c>
      <c r="G59" s="42"/>
      <c r="H59" s="42"/>
      <c r="I59" s="42"/>
      <c r="J59" s="42"/>
      <c r="K59" s="42"/>
      <c r="L59" s="42"/>
      <c r="M59" s="42"/>
      <c r="N59" s="42"/>
    </row>
    <row r="60" spans="1:14" ht="15.75" thickTop="1" x14ac:dyDescent="0.25"/>
    <row r="67" spans="1:16" x14ac:dyDescent="0.25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</row>
    <row r="68" spans="1:16" x14ac:dyDescent="0.25"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</row>
    <row r="69" spans="1:16" x14ac:dyDescent="0.25"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</row>
    <row r="70" spans="1:16" x14ac:dyDescent="0.25"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</row>
    <row r="71" spans="1:16" x14ac:dyDescent="0.25">
      <c r="D71" s="95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</row>
    <row r="72" spans="1:16" x14ac:dyDescent="0.25"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</row>
    <row r="73" spans="1:16" x14ac:dyDescent="0.25"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</row>
    <row r="74" spans="1:16" x14ac:dyDescent="0.25"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</row>
    <row r="75" spans="1:16" x14ac:dyDescent="0.25"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</row>
    <row r="76" spans="1:16" x14ac:dyDescent="0.25"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</row>
    <row r="77" spans="1:16" x14ac:dyDescent="0.25"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</row>
    <row r="78" spans="1:16" x14ac:dyDescent="0.25"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</row>
    <row r="79" spans="1:16" x14ac:dyDescent="0.25"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</row>
    <row r="80" spans="1:16" x14ac:dyDescent="0.25"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</row>
    <row r="81" spans="1:16" x14ac:dyDescent="0.25"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</row>
    <row r="82" spans="1:16" x14ac:dyDescent="0.25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</row>
    <row r="83" spans="1:16" x14ac:dyDescent="0.25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</row>
    <row r="84" spans="1:16" x14ac:dyDescent="0.25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</row>
    <row r="85" spans="1:16" x14ac:dyDescent="0.25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</row>
    <row r="86" spans="1:16" x14ac:dyDescent="0.25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</row>
    <row r="87" spans="1:16" x14ac:dyDescent="0.25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</row>
    <row r="88" spans="1:16" x14ac:dyDescent="0.25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</row>
    <row r="89" spans="1:16" x14ac:dyDescent="0.25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</row>
    <row r="90" spans="1:16" x14ac:dyDescent="0.25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</row>
    <row r="91" spans="1:16" x14ac:dyDescent="0.25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</row>
    <row r="92" spans="1:16" x14ac:dyDescent="0.25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</row>
    <row r="93" spans="1:16" x14ac:dyDescent="0.25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</row>
    <row r="94" spans="1:16" x14ac:dyDescent="0.25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</row>
    <row r="95" spans="1:16" x14ac:dyDescent="0.25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</row>
    <row r="96" spans="1:16" x14ac:dyDescent="0.25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</row>
    <row r="97" spans="1:16" x14ac:dyDescent="0.25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</row>
    <row r="98" spans="1:16" x14ac:dyDescent="0.25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</row>
    <row r="99" spans="1:16" x14ac:dyDescent="0.25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</row>
  </sheetData>
  <sheetProtection algorithmName="SHA-512" hashValue="Cb5/zo/mrxH9zT2rel5zOMW7XOW7uGbm/JNyvkPNHJpmdu8NhgOmZv/51BVXmFOILI5nXRvLnXYCmc65Nc162g==" saltValue="RIf/pPE48NAvIhiVwgfW0A==" spinCount="100000" sheet="1" objects="1" scenarios="1" selectLockedCells="1"/>
  <mergeCells count="10">
    <mergeCell ref="A30:F30"/>
    <mergeCell ref="A47:C47"/>
    <mergeCell ref="B5:F5"/>
    <mergeCell ref="B6:F6"/>
    <mergeCell ref="F9:G9"/>
    <mergeCell ref="L11:M11"/>
    <mergeCell ref="J12:O12"/>
    <mergeCell ref="B13:B14"/>
    <mergeCell ref="A28:D28"/>
    <mergeCell ref="A29:F29"/>
  </mergeCells>
  <conditionalFormatting sqref="A36">
    <cfRule type="containsText" dxfId="32" priority="11" operator="containsText" text="Kleinkindgruppe">
      <formula>NOT(ISERROR(SEARCH("Kleinkindgruppe",A36)))</formula>
    </cfRule>
  </conditionalFormatting>
  <conditionalFormatting sqref="J15">
    <cfRule type="expression" dxfId="31" priority="10">
      <formula>(ISBLANK($I$15)=FALSE)</formula>
    </cfRule>
  </conditionalFormatting>
  <conditionalFormatting sqref="J16">
    <cfRule type="expression" dxfId="30" priority="9">
      <formula>(ISBLANK($I$16)=FALSE)</formula>
    </cfRule>
  </conditionalFormatting>
  <conditionalFormatting sqref="J17">
    <cfRule type="expression" dxfId="29" priority="8">
      <formula>(ISBLANK($I$17)=FALSE)</formula>
    </cfRule>
  </conditionalFormatting>
  <conditionalFormatting sqref="J18">
    <cfRule type="expression" dxfId="28" priority="7">
      <formula>(ISBLANK($I$18)=FALSE)</formula>
    </cfRule>
  </conditionalFormatting>
  <conditionalFormatting sqref="J19">
    <cfRule type="expression" dxfId="27" priority="6">
      <formula>(ISBLANK($I$19)=FALSE)</formula>
    </cfRule>
  </conditionalFormatting>
  <conditionalFormatting sqref="J20">
    <cfRule type="expression" dxfId="26" priority="5">
      <formula>(ISBLANK($I$20)=FALSE)</formula>
    </cfRule>
  </conditionalFormatting>
  <conditionalFormatting sqref="J21">
    <cfRule type="expression" dxfId="25" priority="4">
      <formula>(ISBLANK($I$21)=FALSE)</formula>
    </cfRule>
  </conditionalFormatting>
  <conditionalFormatting sqref="J22">
    <cfRule type="expression" dxfId="24" priority="3">
      <formula>(ISBLANK($I$22)=FALSE)</formula>
    </cfRule>
  </conditionalFormatting>
  <conditionalFormatting sqref="J23">
    <cfRule type="expression" dxfId="23" priority="2">
      <formula>(ISBLANK($I$23)=FALSE)</formula>
    </cfRule>
  </conditionalFormatting>
  <conditionalFormatting sqref="J24">
    <cfRule type="expression" dxfId="22" priority="1">
      <formula>(ISBLANK($I$24)=FALSE)</formula>
    </cfRule>
  </conditionalFormatting>
  <dataValidations count="1">
    <dataValidation type="whole" errorStyle="warning" allowBlank="1" showInputMessage="1" showErrorMessage="1" errorTitle="Achtung!!!" error="Bei inklusiver Gruppenführung zu beachten:_x000a_1. Gruppengröße verringert sich auf 16 bis 20 Kinder (anstatt 23)_x000a_2. Max. 4 Kinder mit Förderbedarf pro Tag_x000a_2. Personaleinsatz gemäß Verordnung ist zu beachten" sqref="I15:I24">
      <formula1>0</formula1>
      <formula2>0</formula2>
    </dataValidation>
  </dataValidations>
  <pageMargins left="0.17" right="0.17" top="0.34" bottom="0.31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workbookViewId="0">
      <selection activeCell="B9" sqref="B9"/>
    </sheetView>
  </sheetViews>
  <sheetFormatPr baseColWidth="10" defaultColWidth="11.42578125" defaultRowHeight="15" x14ac:dyDescent="0.25"/>
  <cols>
    <col min="1" max="1" width="24.85546875" style="42" customWidth="1"/>
    <col min="2" max="2" width="10.5703125" style="42" customWidth="1"/>
    <col min="3" max="4" width="11.42578125" style="42"/>
    <col min="5" max="5" width="11.42578125" style="42" customWidth="1"/>
    <col min="6" max="6" width="11.7109375" style="42" customWidth="1"/>
    <col min="7" max="7" width="11.42578125" style="42"/>
    <col min="8" max="8" width="13.140625" style="42" customWidth="1"/>
    <col min="9" max="9" width="13.7109375" style="42" customWidth="1"/>
    <col min="10" max="10" width="12.28515625" style="42" customWidth="1"/>
    <col min="11" max="11" width="12.28515625" style="42" hidden="1" customWidth="1"/>
    <col min="12" max="13" width="11.42578125" style="42" hidden="1" customWidth="1"/>
    <col min="14" max="14" width="11.42578125" style="42"/>
    <col min="15" max="15" width="13.5703125" style="42" customWidth="1"/>
    <col min="16" max="16384" width="11.42578125" style="42"/>
  </cols>
  <sheetData>
    <row r="1" spans="1:17" ht="26.25" x14ac:dyDescent="0.4">
      <c r="A1" s="41" t="s">
        <v>58</v>
      </c>
    </row>
    <row r="2" spans="1:17" s="44" customFormat="1" x14ac:dyDescent="0.25">
      <c r="A2" s="43"/>
      <c r="K2" s="45"/>
      <c r="L2" s="46"/>
      <c r="M2" s="46"/>
      <c r="N2" s="46"/>
      <c r="O2" s="46"/>
      <c r="P2" s="46"/>
      <c r="Q2" s="46"/>
    </row>
    <row r="3" spans="1:17" s="44" customFormat="1" x14ac:dyDescent="0.25">
      <c r="A3" s="43"/>
      <c r="K3" s="45"/>
      <c r="L3" s="46"/>
      <c r="M3" s="46"/>
      <c r="N3" s="46"/>
      <c r="O3" s="46"/>
      <c r="P3" s="46"/>
      <c r="Q3" s="46"/>
    </row>
    <row r="4" spans="1:17" s="44" customFormat="1" x14ac:dyDescent="0.25">
      <c r="A4" s="47"/>
      <c r="B4" s="48"/>
      <c r="C4" s="48"/>
      <c r="D4" s="48"/>
      <c r="E4" s="48"/>
      <c r="F4" s="48"/>
      <c r="G4" s="48"/>
      <c r="K4" s="45"/>
      <c r="L4" s="46"/>
      <c r="M4" s="46"/>
      <c r="N4" s="46"/>
      <c r="O4" s="46"/>
      <c r="P4" s="46"/>
      <c r="Q4" s="46"/>
    </row>
    <row r="5" spans="1:17" ht="26.25" x14ac:dyDescent="0.4">
      <c r="A5" s="49" t="s">
        <v>68</v>
      </c>
      <c r="B5" s="118">
        <f>'KGG 1'!B5</f>
        <v>0</v>
      </c>
      <c r="C5" s="118"/>
      <c r="D5" s="118"/>
      <c r="E5" s="118"/>
      <c r="F5" s="118"/>
      <c r="G5" s="50"/>
      <c r="K5" s="51"/>
      <c r="L5" s="52"/>
      <c r="M5" s="52"/>
      <c r="N5" s="52"/>
      <c r="O5" s="52"/>
      <c r="P5" s="52"/>
      <c r="Q5" s="52"/>
    </row>
    <row r="6" spans="1:17" ht="26.25" x14ac:dyDescent="0.4">
      <c r="A6" s="49" t="s">
        <v>69</v>
      </c>
      <c r="B6" s="118">
        <f>'KGG 1'!B6</f>
        <v>0</v>
      </c>
      <c r="C6" s="118"/>
      <c r="D6" s="118"/>
      <c r="E6" s="118"/>
      <c r="F6" s="118"/>
      <c r="G6" s="50"/>
      <c r="K6" s="51"/>
      <c r="L6" s="52"/>
      <c r="M6" s="52"/>
      <c r="N6" s="52"/>
      <c r="O6" s="52"/>
      <c r="P6" s="52"/>
      <c r="Q6" s="52"/>
    </row>
    <row r="7" spans="1:17" x14ac:dyDescent="0.25">
      <c r="A7" s="53"/>
      <c r="B7" s="50"/>
      <c r="C7" s="50"/>
      <c r="D7" s="50"/>
      <c r="E7" s="50"/>
      <c r="F7" s="50"/>
      <c r="G7" s="50"/>
      <c r="K7" s="52"/>
      <c r="L7" s="52"/>
      <c r="M7" s="52"/>
      <c r="N7" s="52"/>
      <c r="O7" s="52"/>
    </row>
    <row r="8" spans="1:17" x14ac:dyDescent="0.25">
      <c r="A8" s="54"/>
      <c r="B8" s="55" t="s">
        <v>47</v>
      </c>
      <c r="C8" s="55" t="s">
        <v>48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1:17" x14ac:dyDescent="0.25">
      <c r="A9" s="54" t="s">
        <v>23</v>
      </c>
      <c r="B9" s="15"/>
      <c r="C9" s="15"/>
      <c r="D9" s="50"/>
      <c r="E9" s="56" t="s">
        <v>70</v>
      </c>
      <c r="F9" s="117"/>
      <c r="G9" s="117"/>
      <c r="H9" s="57"/>
      <c r="I9" s="50"/>
      <c r="J9" s="50"/>
      <c r="K9" s="50"/>
      <c r="L9" s="50"/>
      <c r="M9" s="50"/>
      <c r="N9" s="50"/>
      <c r="O9" s="50"/>
    </row>
    <row r="10" spans="1:17" x14ac:dyDescent="0.25">
      <c r="A10" s="54" t="s">
        <v>24</v>
      </c>
      <c r="B10" s="15"/>
      <c r="C10" s="15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1:17" x14ac:dyDescent="0.25">
      <c r="A11" s="58"/>
      <c r="B11" s="59"/>
      <c r="C11" s="50"/>
      <c r="D11" s="50"/>
      <c r="E11" s="50"/>
      <c r="F11" s="50"/>
      <c r="G11" s="50"/>
      <c r="H11" s="60"/>
      <c r="I11" s="50"/>
      <c r="J11" s="50"/>
      <c r="K11" s="60"/>
      <c r="L11" s="109" t="s">
        <v>71</v>
      </c>
      <c r="M11" s="109"/>
      <c r="N11" s="50"/>
      <c r="O11" s="50"/>
    </row>
    <row r="12" spans="1:17" ht="19.5" x14ac:dyDescent="0.3">
      <c r="A12" s="61" t="s">
        <v>26</v>
      </c>
      <c r="B12" s="50"/>
      <c r="C12" s="50"/>
      <c r="D12" s="50"/>
      <c r="E12" s="50"/>
      <c r="F12" s="50"/>
      <c r="G12" s="50"/>
      <c r="H12" s="50"/>
      <c r="I12" s="50"/>
      <c r="J12" s="110"/>
      <c r="K12" s="110"/>
      <c r="L12" s="110"/>
      <c r="M12" s="110"/>
      <c r="N12" s="110"/>
      <c r="O12" s="110"/>
    </row>
    <row r="13" spans="1:17" x14ac:dyDescent="0.25">
      <c r="A13" s="53"/>
      <c r="B13" s="111" t="s">
        <v>25</v>
      </c>
      <c r="C13" s="62" t="s">
        <v>1</v>
      </c>
      <c r="D13" s="62" t="s">
        <v>1</v>
      </c>
      <c r="E13" s="62" t="s">
        <v>1</v>
      </c>
      <c r="F13" s="62" t="s">
        <v>1</v>
      </c>
      <c r="G13" s="62" t="s">
        <v>1</v>
      </c>
      <c r="H13" s="63" t="s">
        <v>3</v>
      </c>
      <c r="I13" s="62" t="s">
        <v>57</v>
      </c>
      <c r="J13" s="64" t="s">
        <v>51</v>
      </c>
      <c r="K13" s="65" t="s">
        <v>22</v>
      </c>
      <c r="L13" s="65" t="s">
        <v>22</v>
      </c>
      <c r="M13" s="65" t="s">
        <v>2</v>
      </c>
      <c r="N13" s="64" t="s">
        <v>2</v>
      </c>
      <c r="O13" s="65" t="s">
        <v>21</v>
      </c>
    </row>
    <row r="14" spans="1:17" x14ac:dyDescent="0.25">
      <c r="A14" s="53"/>
      <c r="B14" s="111"/>
      <c r="C14" s="63" t="s">
        <v>59</v>
      </c>
      <c r="D14" s="63" t="s">
        <v>60</v>
      </c>
      <c r="E14" s="63" t="s">
        <v>61</v>
      </c>
      <c r="F14" s="63" t="s">
        <v>62</v>
      </c>
      <c r="G14" s="63" t="s">
        <v>63</v>
      </c>
      <c r="H14" s="63" t="s">
        <v>4</v>
      </c>
      <c r="I14" s="63" t="s">
        <v>55</v>
      </c>
      <c r="J14" s="66" t="s">
        <v>52</v>
      </c>
      <c r="K14" s="65" t="s">
        <v>51</v>
      </c>
      <c r="L14" s="65" t="s">
        <v>20</v>
      </c>
      <c r="M14" s="65" t="s">
        <v>50</v>
      </c>
      <c r="N14" s="66" t="s">
        <v>53</v>
      </c>
      <c r="O14" s="65" t="s">
        <v>27</v>
      </c>
    </row>
    <row r="15" spans="1:17" ht="18.75" x14ac:dyDescent="0.3">
      <c r="A15" s="54" t="s">
        <v>5</v>
      </c>
      <c r="B15" s="96"/>
      <c r="C15" s="23"/>
      <c r="D15" s="23"/>
      <c r="E15" s="23"/>
      <c r="F15" s="23"/>
      <c r="G15" s="23"/>
      <c r="H15" s="67">
        <f>C15+D15+E15+F15+G15</f>
        <v>0</v>
      </c>
      <c r="I15" s="23"/>
      <c r="J15" s="68">
        <f t="shared" ref="J15:J24" si="0">IF(L15=1,$C$41,$C$42)</f>
        <v>23</v>
      </c>
      <c r="K15" s="69" t="b">
        <f t="shared" ref="K15:K24" si="1">IF(H15&lt;=J15,TRUE,FALSE)</f>
        <v>1</v>
      </c>
      <c r="L15" s="70">
        <f>IF(H15=0,0,IF(OR(C15&gt;0,(E15+F15+G15)=0),1,2))</f>
        <v>0</v>
      </c>
      <c r="M15" s="69">
        <f t="shared" ref="M15:M24" si="2">IF(L15=1,H15*$D$41,H15*$D$42)</f>
        <v>0</v>
      </c>
      <c r="N15" s="68">
        <f>ROUNDUP(M15,0)</f>
        <v>0</v>
      </c>
      <c r="O15" s="71" t="b">
        <f t="shared" ref="O15:O24" si="3">IF(IF(AND(H15&gt;$C$42,L15=2),FALSE,TRUE),IF(AND(H15&gt;$C$41,L15=1),FALSE,TRUE))</f>
        <v>1</v>
      </c>
    </row>
    <row r="16" spans="1:17" ht="18.75" x14ac:dyDescent="0.3">
      <c r="A16" s="72" t="s">
        <v>6</v>
      </c>
      <c r="B16" s="97"/>
      <c r="C16" s="24"/>
      <c r="D16" s="24"/>
      <c r="E16" s="24"/>
      <c r="F16" s="24"/>
      <c r="G16" s="24"/>
      <c r="H16" s="67">
        <f t="shared" ref="H16:H24" si="4">C16+D16+E16+F16+G16</f>
        <v>0</v>
      </c>
      <c r="I16" s="24"/>
      <c r="J16" s="68">
        <f t="shared" si="0"/>
        <v>23</v>
      </c>
      <c r="K16" s="69" t="b">
        <f t="shared" si="1"/>
        <v>1</v>
      </c>
      <c r="L16" s="70">
        <f t="shared" ref="L16:L24" si="5">IF(H16=0,0,IF(OR(C16&gt;0,(E16+F16+G16)=0),1,2))</f>
        <v>0</v>
      </c>
      <c r="M16" s="69">
        <f t="shared" si="2"/>
        <v>0</v>
      </c>
      <c r="N16" s="73">
        <f>ROUNDUP(M16,0)</f>
        <v>0</v>
      </c>
      <c r="O16" s="71" t="b">
        <f t="shared" si="3"/>
        <v>1</v>
      </c>
    </row>
    <row r="17" spans="1:15" ht="18.75" x14ac:dyDescent="0.3">
      <c r="A17" s="54" t="s">
        <v>7</v>
      </c>
      <c r="B17" s="96"/>
      <c r="C17" s="23"/>
      <c r="D17" s="23"/>
      <c r="E17" s="23"/>
      <c r="F17" s="23"/>
      <c r="G17" s="23"/>
      <c r="H17" s="67">
        <f t="shared" si="4"/>
        <v>0</v>
      </c>
      <c r="I17" s="23"/>
      <c r="J17" s="68">
        <f t="shared" si="0"/>
        <v>23</v>
      </c>
      <c r="K17" s="69" t="b">
        <f t="shared" si="1"/>
        <v>1</v>
      </c>
      <c r="L17" s="70">
        <f t="shared" si="5"/>
        <v>0</v>
      </c>
      <c r="M17" s="69">
        <f t="shared" si="2"/>
        <v>0</v>
      </c>
      <c r="N17" s="68">
        <f t="shared" ref="N17:N24" si="6">ROUNDUP(M17,0)</f>
        <v>0</v>
      </c>
      <c r="O17" s="71" t="b">
        <f t="shared" si="3"/>
        <v>1</v>
      </c>
    </row>
    <row r="18" spans="1:15" ht="18.75" x14ac:dyDescent="0.3">
      <c r="A18" s="53" t="s">
        <v>8</v>
      </c>
      <c r="B18" s="97"/>
      <c r="C18" s="24"/>
      <c r="D18" s="24"/>
      <c r="E18" s="24"/>
      <c r="F18" s="24"/>
      <c r="G18" s="24"/>
      <c r="H18" s="67">
        <f t="shared" si="4"/>
        <v>0</v>
      </c>
      <c r="I18" s="24"/>
      <c r="J18" s="68">
        <f t="shared" si="0"/>
        <v>23</v>
      </c>
      <c r="K18" s="69" t="b">
        <f t="shared" si="1"/>
        <v>1</v>
      </c>
      <c r="L18" s="70">
        <f t="shared" si="5"/>
        <v>0</v>
      </c>
      <c r="M18" s="69">
        <f t="shared" si="2"/>
        <v>0</v>
      </c>
      <c r="N18" s="73">
        <f t="shared" si="6"/>
        <v>0</v>
      </c>
      <c r="O18" s="71" t="b">
        <f t="shared" si="3"/>
        <v>1</v>
      </c>
    </row>
    <row r="19" spans="1:15" ht="18.75" x14ac:dyDescent="0.3">
      <c r="A19" s="54" t="s">
        <v>9</v>
      </c>
      <c r="B19" s="96"/>
      <c r="C19" s="23"/>
      <c r="D19" s="23"/>
      <c r="E19" s="23"/>
      <c r="F19" s="23"/>
      <c r="G19" s="23"/>
      <c r="H19" s="67">
        <f t="shared" si="4"/>
        <v>0</v>
      </c>
      <c r="I19" s="23"/>
      <c r="J19" s="68">
        <f t="shared" si="0"/>
        <v>23</v>
      </c>
      <c r="K19" s="69" t="b">
        <f t="shared" si="1"/>
        <v>1</v>
      </c>
      <c r="L19" s="70">
        <f t="shared" si="5"/>
        <v>0</v>
      </c>
      <c r="M19" s="69">
        <f t="shared" si="2"/>
        <v>0</v>
      </c>
      <c r="N19" s="68">
        <f t="shared" si="6"/>
        <v>0</v>
      </c>
      <c r="O19" s="71" t="b">
        <f t="shared" si="3"/>
        <v>1</v>
      </c>
    </row>
    <row r="20" spans="1:15" ht="18.75" x14ac:dyDescent="0.3">
      <c r="A20" s="53" t="s">
        <v>10</v>
      </c>
      <c r="B20" s="97"/>
      <c r="C20" s="24"/>
      <c r="D20" s="24"/>
      <c r="E20" s="24"/>
      <c r="F20" s="24"/>
      <c r="G20" s="24"/>
      <c r="H20" s="67">
        <f t="shared" si="4"/>
        <v>0</v>
      </c>
      <c r="I20" s="24"/>
      <c r="J20" s="68">
        <f t="shared" si="0"/>
        <v>23</v>
      </c>
      <c r="K20" s="69" t="b">
        <f t="shared" si="1"/>
        <v>1</v>
      </c>
      <c r="L20" s="70">
        <f t="shared" si="5"/>
        <v>0</v>
      </c>
      <c r="M20" s="69">
        <f t="shared" si="2"/>
        <v>0</v>
      </c>
      <c r="N20" s="73">
        <f t="shared" si="6"/>
        <v>0</v>
      </c>
      <c r="O20" s="71" t="b">
        <f t="shared" si="3"/>
        <v>1</v>
      </c>
    </row>
    <row r="21" spans="1:15" ht="18.75" x14ac:dyDescent="0.3">
      <c r="A21" s="54" t="s">
        <v>11</v>
      </c>
      <c r="B21" s="96"/>
      <c r="C21" s="23"/>
      <c r="D21" s="23"/>
      <c r="E21" s="23"/>
      <c r="F21" s="23"/>
      <c r="G21" s="23"/>
      <c r="H21" s="67">
        <f t="shared" si="4"/>
        <v>0</v>
      </c>
      <c r="I21" s="23"/>
      <c r="J21" s="68">
        <f t="shared" si="0"/>
        <v>23</v>
      </c>
      <c r="K21" s="69" t="b">
        <f t="shared" si="1"/>
        <v>1</v>
      </c>
      <c r="L21" s="70">
        <f t="shared" si="5"/>
        <v>0</v>
      </c>
      <c r="M21" s="69">
        <f t="shared" si="2"/>
        <v>0</v>
      </c>
      <c r="N21" s="68">
        <f t="shared" si="6"/>
        <v>0</v>
      </c>
      <c r="O21" s="71" t="b">
        <f t="shared" si="3"/>
        <v>1</v>
      </c>
    </row>
    <row r="22" spans="1:15" ht="18.75" x14ac:dyDescent="0.3">
      <c r="A22" s="53" t="s">
        <v>12</v>
      </c>
      <c r="B22" s="97"/>
      <c r="C22" s="24"/>
      <c r="D22" s="24"/>
      <c r="E22" s="24"/>
      <c r="F22" s="24"/>
      <c r="G22" s="24"/>
      <c r="H22" s="67">
        <f t="shared" si="4"/>
        <v>0</v>
      </c>
      <c r="I22" s="24"/>
      <c r="J22" s="68">
        <f t="shared" si="0"/>
        <v>23</v>
      </c>
      <c r="K22" s="69" t="b">
        <f t="shared" si="1"/>
        <v>1</v>
      </c>
      <c r="L22" s="70">
        <f t="shared" si="5"/>
        <v>0</v>
      </c>
      <c r="M22" s="69">
        <f t="shared" si="2"/>
        <v>0</v>
      </c>
      <c r="N22" s="73">
        <f t="shared" si="6"/>
        <v>0</v>
      </c>
      <c r="O22" s="71" t="b">
        <f t="shared" si="3"/>
        <v>1</v>
      </c>
    </row>
    <row r="23" spans="1:15" ht="18.75" x14ac:dyDescent="0.3">
      <c r="A23" s="54" t="s">
        <v>13</v>
      </c>
      <c r="B23" s="96"/>
      <c r="C23" s="23"/>
      <c r="D23" s="23"/>
      <c r="E23" s="23"/>
      <c r="F23" s="23"/>
      <c r="G23" s="23"/>
      <c r="H23" s="67">
        <f t="shared" si="4"/>
        <v>0</v>
      </c>
      <c r="I23" s="23"/>
      <c r="J23" s="68">
        <f t="shared" si="0"/>
        <v>23</v>
      </c>
      <c r="K23" s="69" t="b">
        <f t="shared" si="1"/>
        <v>1</v>
      </c>
      <c r="L23" s="70">
        <f t="shared" si="5"/>
        <v>0</v>
      </c>
      <c r="M23" s="69">
        <f t="shared" si="2"/>
        <v>0</v>
      </c>
      <c r="N23" s="68">
        <f t="shared" si="6"/>
        <v>0</v>
      </c>
      <c r="O23" s="71" t="b">
        <f t="shared" si="3"/>
        <v>1</v>
      </c>
    </row>
    <row r="24" spans="1:15" ht="18.75" x14ac:dyDescent="0.3">
      <c r="A24" s="53" t="s">
        <v>14</v>
      </c>
      <c r="B24" s="97"/>
      <c r="C24" s="23"/>
      <c r="D24" s="23"/>
      <c r="E24" s="23"/>
      <c r="F24" s="23"/>
      <c r="G24" s="23"/>
      <c r="H24" s="67">
        <f t="shared" si="4"/>
        <v>0</v>
      </c>
      <c r="I24" s="23"/>
      <c r="J24" s="74">
        <f t="shared" si="0"/>
        <v>23</v>
      </c>
      <c r="K24" s="69" t="b">
        <f t="shared" si="1"/>
        <v>1</v>
      </c>
      <c r="L24" s="70">
        <f t="shared" si="5"/>
        <v>0</v>
      </c>
      <c r="M24" s="69">
        <f t="shared" si="2"/>
        <v>0</v>
      </c>
      <c r="N24" s="75">
        <f t="shared" si="6"/>
        <v>0</v>
      </c>
      <c r="O24" s="71" t="b">
        <f t="shared" si="3"/>
        <v>1</v>
      </c>
    </row>
    <row r="25" spans="1:15" s="80" customFormat="1" x14ac:dyDescent="0.25">
      <c r="A25" s="76" t="s">
        <v>0</v>
      </c>
      <c r="B25" s="77">
        <f>SUM(B15:B24)</f>
        <v>0</v>
      </c>
      <c r="C25" s="78">
        <f t="shared" ref="C25:G25" si="7">SUM(C15:C24)</f>
        <v>0</v>
      </c>
      <c r="D25" s="78">
        <f t="shared" si="7"/>
        <v>0</v>
      </c>
      <c r="E25" s="78">
        <f t="shared" si="7"/>
        <v>0</v>
      </c>
      <c r="F25" s="78">
        <f t="shared" si="7"/>
        <v>0</v>
      </c>
      <c r="G25" s="78">
        <f t="shared" si="7"/>
        <v>0</v>
      </c>
      <c r="H25" s="78">
        <f>SUM(H15:H24)</f>
        <v>0</v>
      </c>
      <c r="I25" s="78">
        <f>SUM(I15:I24)</f>
        <v>0</v>
      </c>
      <c r="J25" s="79"/>
      <c r="K25" s="79"/>
      <c r="L25" s="79"/>
      <c r="M25" s="79"/>
      <c r="N25" s="79"/>
      <c r="O25" s="79"/>
    </row>
    <row r="26" spans="1:15" s="80" customFormat="1" x14ac:dyDescent="0.25">
      <c r="A26" s="47" t="s">
        <v>54</v>
      </c>
      <c r="B26" s="78"/>
      <c r="C26" s="78">
        <f t="shared" ref="C26:I26" si="8">C15*$B$15+C16*$B$16+C17*$B$17+C18*$B$18+C19*$B$19+C20*$B$20+C21*$B$21+C22*$B$22+C23*$B$23+C24*$B$24</f>
        <v>0</v>
      </c>
      <c r="D26" s="77">
        <f t="shared" si="8"/>
        <v>0</v>
      </c>
      <c r="E26" s="77">
        <f t="shared" si="8"/>
        <v>0</v>
      </c>
      <c r="F26" s="77">
        <f t="shared" si="8"/>
        <v>0</v>
      </c>
      <c r="G26" s="77">
        <f t="shared" si="8"/>
        <v>0</v>
      </c>
      <c r="H26" s="77">
        <f>H15*$B$15+H16*$B$16+H17*$B$17+H18*$B$18+H19*$B$19+H20*$B$20+H21*$B$21+H22*$B$22+H23*$B$23+H24*$B$24</f>
        <v>0</v>
      </c>
      <c r="I26" s="77">
        <f t="shared" si="8"/>
        <v>0</v>
      </c>
      <c r="J26" s="79"/>
      <c r="K26" s="79"/>
      <c r="L26" s="79"/>
      <c r="M26" s="79"/>
      <c r="N26" s="79"/>
      <c r="O26" s="79"/>
    </row>
    <row r="27" spans="1:15" x14ac:dyDescent="0.25">
      <c r="A27" s="47"/>
      <c r="B27" s="47"/>
      <c r="C27" s="79"/>
      <c r="D27" s="81"/>
      <c r="E27" s="81"/>
      <c r="F27" s="81"/>
      <c r="G27" s="82"/>
      <c r="H27" s="83"/>
      <c r="I27" s="83"/>
      <c r="J27" s="83"/>
      <c r="K27" s="83"/>
      <c r="L27" s="83"/>
      <c r="M27" s="83"/>
      <c r="N27" s="83"/>
      <c r="O27" s="83"/>
    </row>
    <row r="28" spans="1:15" x14ac:dyDescent="0.25">
      <c r="A28" s="112" t="s">
        <v>66</v>
      </c>
      <c r="B28" s="112"/>
      <c r="C28" s="112"/>
      <c r="D28" s="113"/>
      <c r="E28" s="98"/>
      <c r="F28" s="84"/>
      <c r="G28" s="85"/>
      <c r="H28" s="86"/>
      <c r="I28" s="83"/>
      <c r="J28" s="83"/>
      <c r="K28" s="83"/>
      <c r="L28" s="83"/>
      <c r="M28" s="83"/>
      <c r="N28" s="83"/>
      <c r="O28" s="83"/>
    </row>
    <row r="29" spans="1:15" x14ac:dyDescent="0.25">
      <c r="A29" s="114" t="s">
        <v>67</v>
      </c>
      <c r="B29" s="114"/>
      <c r="C29" s="114"/>
      <c r="D29" s="114"/>
      <c r="E29" s="114"/>
      <c r="F29" s="114"/>
      <c r="G29" s="85"/>
      <c r="H29" s="86"/>
      <c r="I29" s="83"/>
      <c r="J29" s="83"/>
      <c r="K29" s="83"/>
      <c r="L29" s="83"/>
      <c r="M29" s="83"/>
      <c r="N29" s="83"/>
      <c r="O29" s="83"/>
    </row>
    <row r="30" spans="1:15" x14ac:dyDescent="0.25">
      <c r="A30" s="115" t="str">
        <f>IF(I25=0,"","ACHTUNG: bei inklusiver Gruppenführung verringert sich die Gruppengröße (je nach Anzahl und Intensität der Integrationskinder) auf max. 16 bis 20 Kinder (anstatt 23)")</f>
        <v/>
      </c>
      <c r="B30" s="115"/>
      <c r="C30" s="115"/>
      <c r="D30" s="115"/>
      <c r="E30" s="115"/>
      <c r="F30" s="115"/>
      <c r="G30" s="86"/>
      <c r="H30" s="86"/>
      <c r="I30" s="83"/>
      <c r="J30" s="83"/>
      <c r="K30" s="83"/>
      <c r="L30" s="83"/>
      <c r="M30" s="83"/>
      <c r="N30" s="83"/>
      <c r="O30" s="83"/>
    </row>
    <row r="31" spans="1:15" ht="15.75" thickBot="1" x14ac:dyDescent="0.3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</row>
    <row r="32" spans="1:15" x14ac:dyDescent="0.25">
      <c r="A32" s="88"/>
      <c r="B32" s="88"/>
      <c r="C32" s="82"/>
      <c r="D32" s="82"/>
      <c r="E32" s="82"/>
      <c r="F32" s="82"/>
      <c r="G32" s="82"/>
      <c r="H32" s="83"/>
      <c r="I32" s="83"/>
      <c r="J32" s="83"/>
      <c r="K32" s="83"/>
      <c r="L32" s="83"/>
      <c r="M32" s="83"/>
      <c r="N32" s="83"/>
      <c r="O32" s="83"/>
    </row>
    <row r="33" spans="1:16" ht="19.5" x14ac:dyDescent="0.3">
      <c r="A33" s="49" t="s">
        <v>72</v>
      </c>
      <c r="B33" s="47"/>
      <c r="C33" s="81"/>
      <c r="D33" s="81"/>
      <c r="E33" s="81"/>
      <c r="F33" s="81"/>
      <c r="G33" s="81"/>
      <c r="H33" s="53"/>
      <c r="I33" s="83"/>
      <c r="J33" s="83"/>
      <c r="K33" s="83"/>
      <c r="L33" s="83"/>
      <c r="M33" s="83"/>
      <c r="N33" s="83"/>
      <c r="O33" s="83"/>
    </row>
    <row r="34" spans="1:16" x14ac:dyDescent="0.25">
      <c r="A34" s="47"/>
      <c r="B34" s="47"/>
      <c r="C34" s="81"/>
      <c r="D34" s="81"/>
      <c r="E34" s="81"/>
      <c r="F34" s="81"/>
      <c r="G34" s="81"/>
      <c r="H34" s="53"/>
      <c r="I34" s="83"/>
      <c r="J34" s="83"/>
      <c r="K34" s="83"/>
      <c r="L34" s="83"/>
      <c r="M34" s="83"/>
      <c r="N34" s="83"/>
      <c r="O34" s="83"/>
    </row>
    <row r="35" spans="1:16" x14ac:dyDescent="0.25">
      <c r="A35" s="47" t="s">
        <v>15</v>
      </c>
      <c r="B35" s="47"/>
      <c r="C35" s="81"/>
      <c r="D35" s="81"/>
      <c r="E35" s="81"/>
      <c r="F35" s="81"/>
      <c r="G35" s="81"/>
      <c r="H35" s="53"/>
      <c r="I35" s="83"/>
      <c r="J35" s="83"/>
      <c r="K35" s="83"/>
      <c r="L35" s="83"/>
      <c r="M35" s="83"/>
      <c r="N35" s="83"/>
      <c r="O35" s="83"/>
    </row>
    <row r="36" spans="1:16" x14ac:dyDescent="0.25">
      <c r="A36" s="89" t="str">
        <f>IF(C36&gt;D36,"Kleinkindgruppe","Kindergartengruppe")</f>
        <v>Kindergartengruppe</v>
      </c>
      <c r="B36" s="89"/>
      <c r="C36" s="90">
        <f>C26</f>
        <v>0</v>
      </c>
      <c r="D36" s="90">
        <f>D26+E26+F26+G26</f>
        <v>0</v>
      </c>
      <c r="E36" s="50"/>
      <c r="F36" s="50"/>
      <c r="G36" s="89"/>
      <c r="H36" s="50"/>
    </row>
    <row r="37" spans="1:16" x14ac:dyDescent="0.25">
      <c r="A37" s="89" t="str">
        <f>IF(I25=0,"Gruppenführung","inklusive Gruppenführung")</f>
        <v>Gruppenführung</v>
      </c>
      <c r="B37" s="89"/>
      <c r="C37" s="71"/>
      <c r="D37" s="50"/>
      <c r="E37" s="89"/>
      <c r="F37" s="89"/>
      <c r="G37" s="89"/>
      <c r="H37" s="50"/>
    </row>
    <row r="38" spans="1:16" x14ac:dyDescent="0.25">
      <c r="A38" s="91"/>
      <c r="B38" s="89"/>
      <c r="C38" s="89"/>
      <c r="D38" s="89"/>
      <c r="E38" s="89"/>
      <c r="F38" s="89"/>
      <c r="G38" s="89"/>
      <c r="H38" s="50"/>
    </row>
    <row r="39" spans="1:16" x14ac:dyDescent="0.25">
      <c r="A39" s="91" t="s">
        <v>16</v>
      </c>
      <c r="B39" s="91"/>
      <c r="C39" s="89"/>
      <c r="D39" s="89"/>
      <c r="E39" s="89"/>
      <c r="F39" s="89"/>
      <c r="G39" s="89"/>
      <c r="H39" s="50"/>
    </row>
    <row r="40" spans="1:16" x14ac:dyDescent="0.25">
      <c r="A40" s="71" t="s">
        <v>20</v>
      </c>
      <c r="B40" s="71" t="s">
        <v>17</v>
      </c>
      <c r="C40" s="71" t="s">
        <v>18</v>
      </c>
      <c r="D40" s="71" t="s">
        <v>19</v>
      </c>
      <c r="E40" s="89" t="s">
        <v>49</v>
      </c>
      <c r="F40" s="50"/>
      <c r="G40" s="50"/>
      <c r="H40" s="50"/>
    </row>
    <row r="41" spans="1:16" x14ac:dyDescent="0.25">
      <c r="A41" s="71">
        <v>1</v>
      </c>
      <c r="B41" s="92">
        <v>4.7222222222222221E-2</v>
      </c>
      <c r="C41" s="71">
        <v>15</v>
      </c>
      <c r="D41" s="71">
        <v>0.13</v>
      </c>
      <c r="E41" s="89" t="s">
        <v>64</v>
      </c>
      <c r="F41" s="50"/>
      <c r="G41" s="50"/>
      <c r="H41" s="50"/>
    </row>
    <row r="42" spans="1:16" x14ac:dyDescent="0.25">
      <c r="A42" s="71">
        <v>2</v>
      </c>
      <c r="B42" s="92">
        <v>5.0694444444444452E-2</v>
      </c>
      <c r="C42" s="71">
        <v>23</v>
      </c>
      <c r="D42" s="90">
        <v>0.08</v>
      </c>
      <c r="E42" s="89" t="s">
        <v>65</v>
      </c>
      <c r="F42" s="50"/>
      <c r="G42" s="50"/>
      <c r="H42" s="50"/>
    </row>
    <row r="43" spans="1:16" ht="15.75" thickBot="1" x14ac:dyDescent="0.3">
      <c r="A43" s="87"/>
      <c r="B43" s="87"/>
      <c r="C43" s="87"/>
      <c r="D43" s="87"/>
      <c r="E43" s="87"/>
      <c r="F43" s="87"/>
      <c r="G43" s="87"/>
      <c r="H43" s="87"/>
    </row>
    <row r="44" spans="1:16" s="93" customFormat="1" x14ac:dyDescent="0.25">
      <c r="I44" s="42"/>
      <c r="J44" s="42"/>
      <c r="K44" s="42"/>
      <c r="L44" s="42"/>
      <c r="M44" s="42"/>
      <c r="N44" s="42"/>
      <c r="O44" s="42"/>
      <c r="P44" s="42"/>
    </row>
    <row r="45" spans="1:16" s="93" customFormat="1" ht="19.5" x14ac:dyDescent="0.3">
      <c r="A45" s="49" t="s">
        <v>28</v>
      </c>
      <c r="B45" s="81"/>
      <c r="C45" s="81"/>
    </row>
    <row r="46" spans="1:16" s="93" customFormat="1" x14ac:dyDescent="0.25">
      <c r="A46" s="101" t="s">
        <v>73</v>
      </c>
      <c r="B46" s="81"/>
      <c r="C46" s="81"/>
      <c r="G46" s="42"/>
      <c r="H46" s="42"/>
      <c r="I46" s="42"/>
      <c r="J46" s="42"/>
      <c r="K46" s="42"/>
      <c r="L46" s="42"/>
      <c r="M46" s="42"/>
      <c r="N46" s="42"/>
    </row>
    <row r="47" spans="1:16" s="93" customFormat="1" x14ac:dyDescent="0.25">
      <c r="A47" s="112"/>
      <c r="B47" s="112"/>
      <c r="C47" s="112"/>
      <c r="G47" s="42"/>
      <c r="H47" s="42"/>
      <c r="I47" s="42"/>
      <c r="J47" s="42"/>
      <c r="K47" s="42"/>
      <c r="L47" s="42"/>
      <c r="M47" s="42"/>
      <c r="N47" s="42"/>
    </row>
    <row r="48" spans="1:16" s="93" customFormat="1" x14ac:dyDescent="0.25">
      <c r="A48" s="101"/>
      <c r="B48" s="63" t="s">
        <v>34</v>
      </c>
      <c r="C48" s="63" t="s">
        <v>33</v>
      </c>
      <c r="G48" s="42"/>
      <c r="H48" s="42"/>
      <c r="I48" s="42"/>
      <c r="J48" s="42"/>
      <c r="K48" s="42"/>
      <c r="L48" s="42"/>
      <c r="M48" s="42"/>
      <c r="N48" s="42"/>
    </row>
    <row r="49" spans="1:14" s="93" customFormat="1" x14ac:dyDescent="0.25">
      <c r="A49" s="102" t="s">
        <v>5</v>
      </c>
      <c r="B49" s="94">
        <f t="shared" ref="B49:B58" si="9">B15*N15</f>
        <v>0</v>
      </c>
      <c r="C49" s="94">
        <f>IF('VB-Zeit'!$F$43="x",B49*'VB-Zeit'!$C$43,B49*'VB-Zeit'!$C$42)</f>
        <v>0</v>
      </c>
      <c r="G49" s="42"/>
      <c r="H49" s="42"/>
      <c r="I49" s="42"/>
      <c r="J49" s="42"/>
      <c r="K49" s="42"/>
      <c r="L49" s="42"/>
      <c r="M49" s="42"/>
      <c r="N49" s="42"/>
    </row>
    <row r="50" spans="1:14" s="93" customFormat="1" x14ac:dyDescent="0.25">
      <c r="A50" s="101" t="s">
        <v>6</v>
      </c>
      <c r="B50" s="94">
        <f t="shared" si="9"/>
        <v>0</v>
      </c>
      <c r="C50" s="94">
        <f>IF('VB-Zeit'!$F$43="x",B50*'VB-Zeit'!$C$43,B50*'VB-Zeit'!$C$42)</f>
        <v>0</v>
      </c>
      <c r="G50" s="42"/>
      <c r="H50" s="42"/>
      <c r="I50" s="42"/>
      <c r="J50" s="42"/>
      <c r="K50" s="42"/>
      <c r="L50" s="42"/>
      <c r="M50" s="42"/>
      <c r="N50" s="42"/>
    </row>
    <row r="51" spans="1:14" s="93" customFormat="1" x14ac:dyDescent="0.25">
      <c r="A51" s="102" t="s">
        <v>7</v>
      </c>
      <c r="B51" s="94">
        <f t="shared" si="9"/>
        <v>0</v>
      </c>
      <c r="C51" s="94">
        <f>IF('VB-Zeit'!$F$43="x",B51*'VB-Zeit'!$C$43,B51*'VB-Zeit'!$C$42)</f>
        <v>0</v>
      </c>
      <c r="G51" s="42"/>
      <c r="H51" s="42"/>
      <c r="I51" s="42"/>
      <c r="J51" s="42"/>
      <c r="K51" s="42"/>
      <c r="L51" s="42"/>
      <c r="M51" s="42"/>
      <c r="N51" s="42"/>
    </row>
    <row r="52" spans="1:14" s="93" customFormat="1" x14ac:dyDescent="0.25">
      <c r="A52" s="101" t="s">
        <v>8</v>
      </c>
      <c r="B52" s="94">
        <f t="shared" si="9"/>
        <v>0</v>
      </c>
      <c r="C52" s="94">
        <f>IF('VB-Zeit'!$F$43="x",B52*'VB-Zeit'!$C$43,B52*'VB-Zeit'!$C$42)</f>
        <v>0</v>
      </c>
      <c r="G52" s="42"/>
      <c r="H52" s="42"/>
      <c r="I52" s="42"/>
      <c r="J52" s="42"/>
      <c r="K52" s="42"/>
      <c r="L52" s="42"/>
      <c r="M52" s="42"/>
      <c r="N52" s="42"/>
    </row>
    <row r="53" spans="1:14" s="93" customFormat="1" x14ac:dyDescent="0.25">
      <c r="A53" s="102" t="s">
        <v>9</v>
      </c>
      <c r="B53" s="94">
        <f t="shared" si="9"/>
        <v>0</v>
      </c>
      <c r="C53" s="94">
        <f>IF('VB-Zeit'!$F$43="x",B53*'VB-Zeit'!$C$43,B53*'VB-Zeit'!$C$42)</f>
        <v>0</v>
      </c>
      <c r="G53" s="42"/>
      <c r="H53" s="42"/>
      <c r="I53" s="42"/>
      <c r="J53" s="42"/>
      <c r="K53" s="42"/>
      <c r="L53" s="42"/>
      <c r="M53" s="42"/>
      <c r="N53" s="42"/>
    </row>
    <row r="54" spans="1:14" s="93" customFormat="1" x14ac:dyDescent="0.25">
      <c r="A54" s="101" t="s">
        <v>10</v>
      </c>
      <c r="B54" s="94">
        <f t="shared" si="9"/>
        <v>0</v>
      </c>
      <c r="C54" s="94">
        <f>IF('VB-Zeit'!$F$43="x",B54*'VB-Zeit'!$C$43,B54*'VB-Zeit'!$C$42)</f>
        <v>0</v>
      </c>
      <c r="G54" s="42"/>
      <c r="H54" s="42"/>
      <c r="I54" s="42"/>
      <c r="J54" s="42"/>
      <c r="K54" s="42"/>
      <c r="L54" s="42"/>
      <c r="M54" s="42"/>
      <c r="N54" s="42"/>
    </row>
    <row r="55" spans="1:14" s="93" customFormat="1" x14ac:dyDescent="0.25">
      <c r="A55" s="102" t="s">
        <v>11</v>
      </c>
      <c r="B55" s="94">
        <f t="shared" si="9"/>
        <v>0</v>
      </c>
      <c r="C55" s="94">
        <f>IF('VB-Zeit'!$F$43="x",B55*'VB-Zeit'!$C$43,B55*'VB-Zeit'!$C$42)</f>
        <v>0</v>
      </c>
      <c r="G55" s="42"/>
      <c r="H55" s="42"/>
      <c r="I55" s="42"/>
      <c r="J55" s="42"/>
      <c r="K55" s="42"/>
      <c r="L55" s="42"/>
      <c r="M55" s="42"/>
      <c r="N55" s="42"/>
    </row>
    <row r="56" spans="1:14" s="93" customFormat="1" x14ac:dyDescent="0.25">
      <c r="A56" s="101" t="s">
        <v>12</v>
      </c>
      <c r="B56" s="94">
        <f t="shared" si="9"/>
        <v>0</v>
      </c>
      <c r="C56" s="94">
        <f>IF('VB-Zeit'!$F$43="x",B56*'VB-Zeit'!$C$43,B56*'VB-Zeit'!$C$42)</f>
        <v>0</v>
      </c>
      <c r="G56" s="42"/>
      <c r="H56" s="42"/>
      <c r="I56" s="42"/>
      <c r="J56" s="42"/>
      <c r="K56" s="42"/>
      <c r="L56" s="42"/>
      <c r="M56" s="42"/>
      <c r="N56" s="42"/>
    </row>
    <row r="57" spans="1:14" s="93" customFormat="1" x14ac:dyDescent="0.25">
      <c r="A57" s="102" t="s">
        <v>13</v>
      </c>
      <c r="B57" s="94">
        <f t="shared" si="9"/>
        <v>0</v>
      </c>
      <c r="C57" s="94">
        <f>IF('VB-Zeit'!$F$43="x",B57*'VB-Zeit'!$C$43,B57*'VB-Zeit'!$C$42)</f>
        <v>0</v>
      </c>
      <c r="G57" s="42"/>
      <c r="H57" s="42"/>
      <c r="I57" s="42"/>
      <c r="J57" s="42"/>
      <c r="K57" s="42"/>
      <c r="L57" s="42"/>
      <c r="M57" s="42"/>
      <c r="N57" s="42"/>
    </row>
    <row r="58" spans="1:14" s="93" customFormat="1" x14ac:dyDescent="0.25">
      <c r="A58" s="101" t="s">
        <v>14</v>
      </c>
      <c r="B58" s="94">
        <f t="shared" si="9"/>
        <v>0</v>
      </c>
      <c r="C58" s="94">
        <f>IF('VB-Zeit'!$F$43="x",B58*'VB-Zeit'!$C$43,B58*'VB-Zeit'!$C$42)</f>
        <v>0</v>
      </c>
      <c r="G58" s="42"/>
      <c r="H58" s="42"/>
      <c r="I58" s="42"/>
      <c r="J58" s="42"/>
      <c r="K58" s="42"/>
      <c r="L58" s="42"/>
      <c r="M58" s="42"/>
      <c r="N58" s="42"/>
    </row>
    <row r="59" spans="1:14" s="93" customFormat="1" ht="15.75" thickBot="1" x14ac:dyDescent="0.3">
      <c r="A59" s="103" t="s">
        <v>46</v>
      </c>
      <c r="B59" s="104">
        <f>SUM(B49:B58)</f>
        <v>0</v>
      </c>
      <c r="C59" s="104">
        <f>SUM(C49:C58)</f>
        <v>0</v>
      </c>
      <c r="G59" s="42"/>
      <c r="H59" s="42"/>
      <c r="I59" s="42"/>
      <c r="J59" s="42"/>
      <c r="K59" s="42"/>
      <c r="L59" s="42"/>
      <c r="M59" s="42"/>
      <c r="N59" s="42"/>
    </row>
    <row r="60" spans="1:14" ht="15.75" thickTop="1" x14ac:dyDescent="0.25"/>
    <row r="67" spans="1:16" x14ac:dyDescent="0.25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</row>
    <row r="68" spans="1:16" x14ac:dyDescent="0.25"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</row>
    <row r="69" spans="1:16" x14ac:dyDescent="0.25"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</row>
    <row r="70" spans="1:16" x14ac:dyDescent="0.25"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</row>
    <row r="71" spans="1:16" x14ac:dyDescent="0.25">
      <c r="D71" s="95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</row>
    <row r="72" spans="1:16" x14ac:dyDescent="0.25"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</row>
    <row r="73" spans="1:16" x14ac:dyDescent="0.25"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</row>
    <row r="74" spans="1:16" x14ac:dyDescent="0.25"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</row>
    <row r="75" spans="1:16" x14ac:dyDescent="0.25"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</row>
    <row r="76" spans="1:16" x14ac:dyDescent="0.25"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</row>
    <row r="77" spans="1:16" x14ac:dyDescent="0.25"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</row>
    <row r="78" spans="1:16" x14ac:dyDescent="0.25"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</row>
    <row r="79" spans="1:16" x14ac:dyDescent="0.25"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</row>
    <row r="80" spans="1:16" x14ac:dyDescent="0.25"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</row>
    <row r="81" spans="1:16" x14ac:dyDescent="0.25"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</row>
    <row r="82" spans="1:16" x14ac:dyDescent="0.25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</row>
    <row r="83" spans="1:16" x14ac:dyDescent="0.25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</row>
    <row r="84" spans="1:16" x14ac:dyDescent="0.25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</row>
    <row r="85" spans="1:16" x14ac:dyDescent="0.25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</row>
    <row r="86" spans="1:16" x14ac:dyDescent="0.25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</row>
    <row r="87" spans="1:16" x14ac:dyDescent="0.25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</row>
    <row r="88" spans="1:16" x14ac:dyDescent="0.25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</row>
    <row r="89" spans="1:16" x14ac:dyDescent="0.25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</row>
    <row r="90" spans="1:16" x14ac:dyDescent="0.25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</row>
    <row r="91" spans="1:16" x14ac:dyDescent="0.25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</row>
    <row r="92" spans="1:16" x14ac:dyDescent="0.25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</row>
    <row r="93" spans="1:16" x14ac:dyDescent="0.25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</row>
    <row r="94" spans="1:16" x14ac:dyDescent="0.25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</row>
    <row r="95" spans="1:16" x14ac:dyDescent="0.25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</row>
    <row r="96" spans="1:16" x14ac:dyDescent="0.25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</row>
    <row r="97" spans="1:16" x14ac:dyDescent="0.25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</row>
    <row r="98" spans="1:16" x14ac:dyDescent="0.25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</row>
    <row r="99" spans="1:16" x14ac:dyDescent="0.25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</row>
  </sheetData>
  <sheetProtection algorithmName="SHA-512" hashValue="i6YO5NOvZDLF8mLBoZ6ps+rrzdeHt+xedPVt0c5f/tzyxTtKjkojHExfGL83bwHzrRsSpZL4lSL/icoo7X0KrQ==" saltValue="39eluKgW8mP2h/sm/jZYmQ==" spinCount="100000" sheet="1" objects="1" scenarios="1" selectLockedCells="1"/>
  <mergeCells count="10">
    <mergeCell ref="A30:F30"/>
    <mergeCell ref="A47:C47"/>
    <mergeCell ref="B5:F5"/>
    <mergeCell ref="B6:F6"/>
    <mergeCell ref="F9:G9"/>
    <mergeCell ref="L11:M11"/>
    <mergeCell ref="J12:O12"/>
    <mergeCell ref="B13:B14"/>
    <mergeCell ref="A28:D28"/>
    <mergeCell ref="A29:F29"/>
  </mergeCells>
  <conditionalFormatting sqref="A36">
    <cfRule type="containsText" dxfId="21" priority="11" operator="containsText" text="Kleinkindgruppe">
      <formula>NOT(ISERROR(SEARCH("Kleinkindgruppe",A36)))</formula>
    </cfRule>
  </conditionalFormatting>
  <conditionalFormatting sqref="J15">
    <cfRule type="expression" dxfId="20" priority="10">
      <formula>(ISBLANK($I$15)=FALSE)</formula>
    </cfRule>
  </conditionalFormatting>
  <conditionalFormatting sqref="J16">
    <cfRule type="expression" dxfId="19" priority="9">
      <formula>(ISBLANK($I$16)=FALSE)</formula>
    </cfRule>
  </conditionalFormatting>
  <conditionalFormatting sqref="J17">
    <cfRule type="expression" dxfId="18" priority="8">
      <formula>(ISBLANK($I$17)=FALSE)</formula>
    </cfRule>
  </conditionalFormatting>
  <conditionalFormatting sqref="J18">
    <cfRule type="expression" dxfId="17" priority="7">
      <formula>(ISBLANK($I$18)=FALSE)</formula>
    </cfRule>
  </conditionalFormatting>
  <conditionalFormatting sqref="J19">
    <cfRule type="expression" dxfId="16" priority="6">
      <formula>(ISBLANK($I$19)=FALSE)</formula>
    </cfRule>
  </conditionalFormatting>
  <conditionalFormatting sqref="J20">
    <cfRule type="expression" dxfId="15" priority="5">
      <formula>(ISBLANK($I$20)=FALSE)</formula>
    </cfRule>
  </conditionalFormatting>
  <conditionalFormatting sqref="J21">
    <cfRule type="expression" dxfId="14" priority="4">
      <formula>(ISBLANK($I$21)=FALSE)</formula>
    </cfRule>
  </conditionalFormatting>
  <conditionalFormatting sqref="J22">
    <cfRule type="expression" dxfId="13" priority="3">
      <formula>(ISBLANK($I$22)=FALSE)</formula>
    </cfRule>
  </conditionalFormatting>
  <conditionalFormatting sqref="J23">
    <cfRule type="expression" dxfId="12" priority="2">
      <formula>(ISBLANK($I$23)=FALSE)</formula>
    </cfRule>
  </conditionalFormatting>
  <conditionalFormatting sqref="J24">
    <cfRule type="expression" dxfId="11" priority="1">
      <formula>(ISBLANK($I$24)=FALSE)</formula>
    </cfRule>
  </conditionalFormatting>
  <dataValidations count="1">
    <dataValidation type="whole" errorStyle="warning" allowBlank="1" showInputMessage="1" showErrorMessage="1" errorTitle="Achtung!!!" error="Bei inklusiver Gruppenführung zu beachten:_x000a_1. Gruppengröße verringert sich auf 16 bis 20 Kinder (anstatt 23)_x000a_2. Max. 4 Kinder mit Förderbedarf pro Tag_x000a_2. Personaleinsatz gemäß Verordnung ist zu beachten" sqref="I15:I24">
      <formula1>0</formula1>
      <formula2>0</formula2>
    </dataValidation>
  </dataValidations>
  <pageMargins left="0.17" right="0.17" top="0.34" bottom="0.31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workbookViewId="0">
      <selection activeCell="B9" sqref="B9"/>
    </sheetView>
  </sheetViews>
  <sheetFormatPr baseColWidth="10" defaultColWidth="11.42578125" defaultRowHeight="15" x14ac:dyDescent="0.25"/>
  <cols>
    <col min="1" max="1" width="24.85546875" style="42" customWidth="1"/>
    <col min="2" max="2" width="10.5703125" style="42" customWidth="1"/>
    <col min="3" max="4" width="11.42578125" style="42"/>
    <col min="5" max="5" width="11.42578125" style="42" customWidth="1"/>
    <col min="6" max="6" width="11.7109375" style="42" customWidth="1"/>
    <col min="7" max="7" width="11.42578125" style="42"/>
    <col min="8" max="8" width="13.140625" style="42" customWidth="1"/>
    <col min="9" max="9" width="13.7109375" style="42" customWidth="1"/>
    <col min="10" max="10" width="12.28515625" style="42" customWidth="1"/>
    <col min="11" max="11" width="12.28515625" style="42" hidden="1" customWidth="1"/>
    <col min="12" max="12" width="5.85546875" style="42" hidden="1" customWidth="1"/>
    <col min="13" max="13" width="6.42578125" style="42" hidden="1" customWidth="1"/>
    <col min="14" max="14" width="11.42578125" style="42"/>
    <col min="15" max="15" width="13.5703125" style="42" customWidth="1"/>
    <col min="16" max="16384" width="11.42578125" style="42"/>
  </cols>
  <sheetData>
    <row r="1" spans="1:17" ht="26.25" x14ac:dyDescent="0.4">
      <c r="A1" s="41" t="s">
        <v>58</v>
      </c>
    </row>
    <row r="2" spans="1:17" s="44" customFormat="1" x14ac:dyDescent="0.25">
      <c r="A2" s="43"/>
      <c r="K2" s="45"/>
      <c r="L2" s="46"/>
      <c r="M2" s="46"/>
      <c r="N2" s="46"/>
      <c r="O2" s="46"/>
      <c r="P2" s="46"/>
      <c r="Q2" s="46"/>
    </row>
    <row r="3" spans="1:17" s="44" customFormat="1" x14ac:dyDescent="0.25">
      <c r="A3" s="43"/>
      <c r="K3" s="45"/>
      <c r="L3" s="46"/>
      <c r="M3" s="46"/>
      <c r="N3" s="46"/>
      <c r="O3" s="46"/>
      <c r="P3" s="46"/>
      <c r="Q3" s="46"/>
    </row>
    <row r="4" spans="1:17" s="44" customFormat="1" x14ac:dyDescent="0.25">
      <c r="A4" s="47"/>
      <c r="B4" s="48"/>
      <c r="C4" s="48"/>
      <c r="D4" s="48"/>
      <c r="E4" s="48"/>
      <c r="F4" s="48"/>
      <c r="G4" s="48"/>
      <c r="K4" s="45"/>
      <c r="L4" s="46"/>
      <c r="M4" s="46"/>
      <c r="N4" s="46"/>
      <c r="O4" s="46"/>
      <c r="P4" s="46"/>
      <c r="Q4" s="46"/>
    </row>
    <row r="5" spans="1:17" ht="26.25" x14ac:dyDescent="0.4">
      <c r="A5" s="49" t="s">
        <v>68</v>
      </c>
      <c r="B5" s="118">
        <f>'KGG 1'!B5</f>
        <v>0</v>
      </c>
      <c r="C5" s="118"/>
      <c r="D5" s="118"/>
      <c r="E5" s="118"/>
      <c r="F5" s="118"/>
      <c r="G5" s="50"/>
      <c r="K5" s="51"/>
      <c r="L5" s="52"/>
      <c r="M5" s="52"/>
      <c r="N5" s="52"/>
      <c r="O5" s="52"/>
      <c r="P5" s="52"/>
      <c r="Q5" s="52"/>
    </row>
    <row r="6" spans="1:17" ht="26.25" x14ac:dyDescent="0.4">
      <c r="A6" s="49" t="s">
        <v>69</v>
      </c>
      <c r="B6" s="118">
        <f>'KGG 1'!B6</f>
        <v>0</v>
      </c>
      <c r="C6" s="118"/>
      <c r="D6" s="118"/>
      <c r="E6" s="118"/>
      <c r="F6" s="118"/>
      <c r="G6" s="50"/>
      <c r="K6" s="51"/>
      <c r="L6" s="52"/>
      <c r="M6" s="52"/>
      <c r="N6" s="52"/>
      <c r="O6" s="52"/>
      <c r="P6" s="52"/>
      <c r="Q6" s="52"/>
    </row>
    <row r="7" spans="1:17" x14ac:dyDescent="0.25">
      <c r="A7" s="53"/>
      <c r="B7" s="50"/>
      <c r="C7" s="50"/>
      <c r="D7" s="50"/>
      <c r="E7" s="50"/>
      <c r="F7" s="50"/>
      <c r="G7" s="50"/>
      <c r="K7" s="52"/>
      <c r="L7" s="52"/>
      <c r="M7" s="52"/>
      <c r="N7" s="52"/>
      <c r="O7" s="52"/>
    </row>
    <row r="8" spans="1:17" x14ac:dyDescent="0.25">
      <c r="A8" s="54"/>
      <c r="B8" s="55" t="s">
        <v>47</v>
      </c>
      <c r="C8" s="55" t="s">
        <v>48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1:17" x14ac:dyDescent="0.25">
      <c r="A9" s="54" t="s">
        <v>23</v>
      </c>
      <c r="B9" s="15"/>
      <c r="C9" s="15"/>
      <c r="D9" s="50"/>
      <c r="E9" s="56" t="s">
        <v>70</v>
      </c>
      <c r="F9" s="117"/>
      <c r="G9" s="117"/>
      <c r="H9" s="57"/>
      <c r="I9" s="50"/>
      <c r="J9" s="50"/>
      <c r="K9" s="50"/>
      <c r="L9" s="50"/>
      <c r="M9" s="50"/>
      <c r="N9" s="50"/>
      <c r="O9" s="50"/>
    </row>
    <row r="10" spans="1:17" x14ac:dyDescent="0.25">
      <c r="A10" s="54" t="s">
        <v>24</v>
      </c>
      <c r="B10" s="15"/>
      <c r="C10" s="15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1:17" x14ac:dyDescent="0.25">
      <c r="A11" s="58"/>
      <c r="B11" s="59"/>
      <c r="C11" s="50"/>
      <c r="D11" s="50"/>
      <c r="E11" s="50"/>
      <c r="F11" s="50"/>
      <c r="G11" s="50"/>
      <c r="H11" s="60"/>
      <c r="I11" s="50"/>
      <c r="J11" s="50"/>
      <c r="K11" s="60"/>
      <c r="L11" s="109" t="s">
        <v>71</v>
      </c>
      <c r="M11" s="109"/>
      <c r="N11" s="50"/>
      <c r="O11" s="50"/>
    </row>
    <row r="12" spans="1:17" ht="19.5" x14ac:dyDescent="0.3">
      <c r="A12" s="61" t="s">
        <v>26</v>
      </c>
      <c r="B12" s="50"/>
      <c r="C12" s="50"/>
      <c r="D12" s="50"/>
      <c r="E12" s="50"/>
      <c r="F12" s="50"/>
      <c r="G12" s="50"/>
      <c r="H12" s="50"/>
      <c r="I12" s="50"/>
      <c r="J12" s="110"/>
      <c r="K12" s="110"/>
      <c r="L12" s="110"/>
      <c r="M12" s="110"/>
      <c r="N12" s="110"/>
      <c r="O12" s="110"/>
    </row>
    <row r="13" spans="1:17" x14ac:dyDescent="0.25">
      <c r="A13" s="53"/>
      <c r="B13" s="111" t="s">
        <v>25</v>
      </c>
      <c r="C13" s="62" t="s">
        <v>1</v>
      </c>
      <c r="D13" s="62" t="s">
        <v>1</v>
      </c>
      <c r="E13" s="62" t="s">
        <v>1</v>
      </c>
      <c r="F13" s="62" t="s">
        <v>1</v>
      </c>
      <c r="G13" s="62" t="s">
        <v>1</v>
      </c>
      <c r="H13" s="63" t="s">
        <v>3</v>
      </c>
      <c r="I13" s="62" t="s">
        <v>57</v>
      </c>
      <c r="J13" s="64" t="s">
        <v>51</v>
      </c>
      <c r="K13" s="65" t="s">
        <v>22</v>
      </c>
      <c r="L13" s="65" t="s">
        <v>22</v>
      </c>
      <c r="M13" s="65" t="s">
        <v>2</v>
      </c>
      <c r="N13" s="64" t="s">
        <v>2</v>
      </c>
      <c r="O13" s="65" t="s">
        <v>21</v>
      </c>
    </row>
    <row r="14" spans="1:17" x14ac:dyDescent="0.25">
      <c r="A14" s="53"/>
      <c r="B14" s="111"/>
      <c r="C14" s="63" t="s">
        <v>59</v>
      </c>
      <c r="D14" s="63" t="s">
        <v>60</v>
      </c>
      <c r="E14" s="63" t="s">
        <v>61</v>
      </c>
      <c r="F14" s="63" t="s">
        <v>62</v>
      </c>
      <c r="G14" s="63" t="s">
        <v>63</v>
      </c>
      <c r="H14" s="63" t="s">
        <v>4</v>
      </c>
      <c r="I14" s="63" t="s">
        <v>55</v>
      </c>
      <c r="J14" s="66" t="s">
        <v>52</v>
      </c>
      <c r="K14" s="65" t="s">
        <v>51</v>
      </c>
      <c r="L14" s="65" t="s">
        <v>20</v>
      </c>
      <c r="M14" s="65" t="s">
        <v>50</v>
      </c>
      <c r="N14" s="66" t="s">
        <v>53</v>
      </c>
      <c r="O14" s="65" t="s">
        <v>27</v>
      </c>
    </row>
    <row r="15" spans="1:17" ht="18.75" x14ac:dyDescent="0.3">
      <c r="A15" s="54" t="s">
        <v>5</v>
      </c>
      <c r="B15" s="96"/>
      <c r="C15" s="23"/>
      <c r="D15" s="23"/>
      <c r="E15" s="23"/>
      <c r="F15" s="23"/>
      <c r="G15" s="23"/>
      <c r="H15" s="67">
        <f>C15+D15+E15+F15+G15</f>
        <v>0</v>
      </c>
      <c r="I15" s="23"/>
      <c r="J15" s="68">
        <f t="shared" ref="J15:J24" si="0">IF(L15=1,$C$41,$C$42)</f>
        <v>23</v>
      </c>
      <c r="K15" s="69" t="b">
        <f t="shared" ref="K15:K24" si="1">IF(H15&lt;=J15,TRUE,FALSE)</f>
        <v>1</v>
      </c>
      <c r="L15" s="70">
        <f>IF(H15=0,0,IF(OR(C15&gt;0,(E15+F15+G15)=0),1,2))</f>
        <v>0</v>
      </c>
      <c r="M15" s="69">
        <f t="shared" ref="M15:M24" si="2">IF(L15=1,H15*$D$41,H15*$D$42)</f>
        <v>0</v>
      </c>
      <c r="N15" s="68">
        <f>ROUNDUP(M15,0)</f>
        <v>0</v>
      </c>
      <c r="O15" s="71" t="b">
        <f t="shared" ref="O15:O24" si="3">IF(IF(AND(H15&gt;$C$42,L15=2),FALSE,TRUE),IF(AND(H15&gt;$C$41,L15=1),FALSE,TRUE))</f>
        <v>1</v>
      </c>
    </row>
    <row r="16" spans="1:17" ht="18.75" x14ac:dyDescent="0.3">
      <c r="A16" s="72" t="s">
        <v>6</v>
      </c>
      <c r="B16" s="97"/>
      <c r="C16" s="24"/>
      <c r="D16" s="24"/>
      <c r="E16" s="24"/>
      <c r="F16" s="24"/>
      <c r="G16" s="24"/>
      <c r="H16" s="67">
        <f t="shared" ref="H16:H24" si="4">C16+D16+E16+F16+G16</f>
        <v>0</v>
      </c>
      <c r="I16" s="24"/>
      <c r="J16" s="68">
        <f t="shared" si="0"/>
        <v>23</v>
      </c>
      <c r="K16" s="69" t="b">
        <f t="shared" si="1"/>
        <v>1</v>
      </c>
      <c r="L16" s="70">
        <f t="shared" ref="L16:L24" si="5">IF(H16=0,0,IF(OR(C16&gt;0,(E16+F16+G16)=0),1,2))</f>
        <v>0</v>
      </c>
      <c r="M16" s="69">
        <f t="shared" si="2"/>
        <v>0</v>
      </c>
      <c r="N16" s="73">
        <f>ROUNDUP(M16,0)</f>
        <v>0</v>
      </c>
      <c r="O16" s="71" t="b">
        <f t="shared" si="3"/>
        <v>1</v>
      </c>
    </row>
    <row r="17" spans="1:15" ht="18.75" x14ac:dyDescent="0.3">
      <c r="A17" s="54" t="s">
        <v>7</v>
      </c>
      <c r="B17" s="96"/>
      <c r="C17" s="23"/>
      <c r="D17" s="23"/>
      <c r="E17" s="23"/>
      <c r="F17" s="23"/>
      <c r="G17" s="23"/>
      <c r="H17" s="67">
        <f t="shared" si="4"/>
        <v>0</v>
      </c>
      <c r="I17" s="23"/>
      <c r="J17" s="68">
        <f t="shared" si="0"/>
        <v>23</v>
      </c>
      <c r="K17" s="69" t="b">
        <f t="shared" si="1"/>
        <v>1</v>
      </c>
      <c r="L17" s="70">
        <f t="shared" si="5"/>
        <v>0</v>
      </c>
      <c r="M17" s="69">
        <f t="shared" si="2"/>
        <v>0</v>
      </c>
      <c r="N17" s="68">
        <f t="shared" ref="N17:N24" si="6">ROUNDUP(M17,0)</f>
        <v>0</v>
      </c>
      <c r="O17" s="71" t="b">
        <f t="shared" si="3"/>
        <v>1</v>
      </c>
    </row>
    <row r="18" spans="1:15" ht="18.75" x14ac:dyDescent="0.3">
      <c r="A18" s="53" t="s">
        <v>8</v>
      </c>
      <c r="B18" s="97"/>
      <c r="C18" s="24"/>
      <c r="D18" s="24"/>
      <c r="E18" s="24"/>
      <c r="F18" s="24"/>
      <c r="G18" s="24"/>
      <c r="H18" s="67">
        <f t="shared" si="4"/>
        <v>0</v>
      </c>
      <c r="I18" s="24"/>
      <c r="J18" s="68">
        <f t="shared" si="0"/>
        <v>23</v>
      </c>
      <c r="K18" s="69" t="b">
        <f t="shared" si="1"/>
        <v>1</v>
      </c>
      <c r="L18" s="70">
        <f t="shared" si="5"/>
        <v>0</v>
      </c>
      <c r="M18" s="69">
        <f t="shared" si="2"/>
        <v>0</v>
      </c>
      <c r="N18" s="73">
        <f t="shared" si="6"/>
        <v>0</v>
      </c>
      <c r="O18" s="71" t="b">
        <f t="shared" si="3"/>
        <v>1</v>
      </c>
    </row>
    <row r="19" spans="1:15" ht="18.75" x14ac:dyDescent="0.3">
      <c r="A19" s="54" t="s">
        <v>9</v>
      </c>
      <c r="B19" s="96"/>
      <c r="C19" s="23"/>
      <c r="D19" s="23"/>
      <c r="E19" s="23"/>
      <c r="F19" s="23"/>
      <c r="G19" s="23"/>
      <c r="H19" s="67">
        <f t="shared" si="4"/>
        <v>0</v>
      </c>
      <c r="I19" s="23"/>
      <c r="J19" s="68">
        <f t="shared" si="0"/>
        <v>23</v>
      </c>
      <c r="K19" s="69" t="b">
        <f t="shared" si="1"/>
        <v>1</v>
      </c>
      <c r="L19" s="70">
        <f t="shared" si="5"/>
        <v>0</v>
      </c>
      <c r="M19" s="69">
        <f t="shared" si="2"/>
        <v>0</v>
      </c>
      <c r="N19" s="68">
        <f t="shared" si="6"/>
        <v>0</v>
      </c>
      <c r="O19" s="71" t="b">
        <f t="shared" si="3"/>
        <v>1</v>
      </c>
    </row>
    <row r="20" spans="1:15" ht="18.75" x14ac:dyDescent="0.3">
      <c r="A20" s="53" t="s">
        <v>10</v>
      </c>
      <c r="B20" s="97"/>
      <c r="C20" s="24"/>
      <c r="D20" s="24"/>
      <c r="E20" s="24"/>
      <c r="F20" s="24"/>
      <c r="G20" s="24"/>
      <c r="H20" s="67">
        <f t="shared" si="4"/>
        <v>0</v>
      </c>
      <c r="I20" s="24"/>
      <c r="J20" s="68">
        <f t="shared" si="0"/>
        <v>23</v>
      </c>
      <c r="K20" s="69" t="b">
        <f t="shared" si="1"/>
        <v>1</v>
      </c>
      <c r="L20" s="70">
        <f t="shared" si="5"/>
        <v>0</v>
      </c>
      <c r="M20" s="69">
        <f t="shared" si="2"/>
        <v>0</v>
      </c>
      <c r="N20" s="73">
        <f t="shared" si="6"/>
        <v>0</v>
      </c>
      <c r="O20" s="71" t="b">
        <f t="shared" si="3"/>
        <v>1</v>
      </c>
    </row>
    <row r="21" spans="1:15" ht="18.75" x14ac:dyDescent="0.3">
      <c r="A21" s="54" t="s">
        <v>11</v>
      </c>
      <c r="B21" s="96"/>
      <c r="C21" s="23"/>
      <c r="D21" s="23"/>
      <c r="E21" s="23"/>
      <c r="F21" s="23"/>
      <c r="G21" s="23"/>
      <c r="H21" s="67">
        <f t="shared" si="4"/>
        <v>0</v>
      </c>
      <c r="I21" s="23"/>
      <c r="J21" s="68">
        <f t="shared" si="0"/>
        <v>23</v>
      </c>
      <c r="K21" s="69" t="b">
        <f t="shared" si="1"/>
        <v>1</v>
      </c>
      <c r="L21" s="70">
        <f t="shared" si="5"/>
        <v>0</v>
      </c>
      <c r="M21" s="69">
        <f t="shared" si="2"/>
        <v>0</v>
      </c>
      <c r="N21" s="68">
        <f t="shared" si="6"/>
        <v>0</v>
      </c>
      <c r="O21" s="71" t="b">
        <f t="shared" si="3"/>
        <v>1</v>
      </c>
    </row>
    <row r="22" spans="1:15" ht="18.75" x14ac:dyDescent="0.3">
      <c r="A22" s="53" t="s">
        <v>12</v>
      </c>
      <c r="B22" s="97"/>
      <c r="C22" s="24"/>
      <c r="D22" s="24"/>
      <c r="E22" s="24"/>
      <c r="F22" s="24"/>
      <c r="G22" s="24"/>
      <c r="H22" s="67">
        <f t="shared" si="4"/>
        <v>0</v>
      </c>
      <c r="I22" s="24"/>
      <c r="J22" s="68">
        <f t="shared" si="0"/>
        <v>23</v>
      </c>
      <c r="K22" s="69" t="b">
        <f t="shared" si="1"/>
        <v>1</v>
      </c>
      <c r="L22" s="70">
        <f t="shared" si="5"/>
        <v>0</v>
      </c>
      <c r="M22" s="69">
        <f t="shared" si="2"/>
        <v>0</v>
      </c>
      <c r="N22" s="73">
        <f t="shared" si="6"/>
        <v>0</v>
      </c>
      <c r="O22" s="71" t="b">
        <f t="shared" si="3"/>
        <v>1</v>
      </c>
    </row>
    <row r="23" spans="1:15" ht="18.75" x14ac:dyDescent="0.3">
      <c r="A23" s="54" t="s">
        <v>13</v>
      </c>
      <c r="B23" s="96"/>
      <c r="C23" s="23"/>
      <c r="D23" s="23"/>
      <c r="E23" s="23"/>
      <c r="F23" s="23"/>
      <c r="G23" s="23"/>
      <c r="H23" s="67">
        <f t="shared" si="4"/>
        <v>0</v>
      </c>
      <c r="I23" s="23"/>
      <c r="J23" s="68">
        <f t="shared" si="0"/>
        <v>23</v>
      </c>
      <c r="K23" s="69" t="b">
        <f t="shared" si="1"/>
        <v>1</v>
      </c>
      <c r="L23" s="70">
        <f t="shared" si="5"/>
        <v>0</v>
      </c>
      <c r="M23" s="69">
        <f t="shared" si="2"/>
        <v>0</v>
      </c>
      <c r="N23" s="68">
        <f t="shared" si="6"/>
        <v>0</v>
      </c>
      <c r="O23" s="71" t="b">
        <f t="shared" si="3"/>
        <v>1</v>
      </c>
    </row>
    <row r="24" spans="1:15" ht="18.75" x14ac:dyDescent="0.3">
      <c r="A24" s="53" t="s">
        <v>14</v>
      </c>
      <c r="B24" s="97"/>
      <c r="C24" s="23"/>
      <c r="D24" s="23"/>
      <c r="E24" s="23"/>
      <c r="F24" s="23"/>
      <c r="G24" s="23"/>
      <c r="H24" s="67">
        <f t="shared" si="4"/>
        <v>0</v>
      </c>
      <c r="I24" s="23"/>
      <c r="J24" s="74">
        <f t="shared" si="0"/>
        <v>23</v>
      </c>
      <c r="K24" s="69" t="b">
        <f t="shared" si="1"/>
        <v>1</v>
      </c>
      <c r="L24" s="70">
        <f t="shared" si="5"/>
        <v>0</v>
      </c>
      <c r="M24" s="69">
        <f t="shared" si="2"/>
        <v>0</v>
      </c>
      <c r="N24" s="75">
        <f t="shared" si="6"/>
        <v>0</v>
      </c>
      <c r="O24" s="71" t="b">
        <f t="shared" si="3"/>
        <v>1</v>
      </c>
    </row>
    <row r="25" spans="1:15" s="80" customFormat="1" x14ac:dyDescent="0.25">
      <c r="A25" s="76" t="s">
        <v>0</v>
      </c>
      <c r="B25" s="77">
        <f>SUM(B15:B24)</f>
        <v>0</v>
      </c>
      <c r="C25" s="78">
        <f t="shared" ref="C25:E25" si="7">SUM(C15:C24)</f>
        <v>0</v>
      </c>
      <c r="D25" s="78">
        <f t="shared" si="7"/>
        <v>0</v>
      </c>
      <c r="E25" s="78">
        <f t="shared" si="7"/>
        <v>0</v>
      </c>
      <c r="F25" s="78">
        <f t="shared" ref="F25:G25" si="8">SUM(F15:F24)</f>
        <v>0</v>
      </c>
      <c r="G25" s="78">
        <f t="shared" si="8"/>
        <v>0</v>
      </c>
      <c r="H25" s="78">
        <f>SUM(H15:H24)</f>
        <v>0</v>
      </c>
      <c r="I25" s="78">
        <f>SUM(I15:I24)</f>
        <v>0</v>
      </c>
      <c r="J25" s="79"/>
      <c r="K25" s="79"/>
      <c r="L25" s="79"/>
      <c r="M25" s="79"/>
      <c r="N25" s="79"/>
      <c r="O25" s="79"/>
    </row>
    <row r="26" spans="1:15" s="80" customFormat="1" x14ac:dyDescent="0.25">
      <c r="A26" s="47" t="s">
        <v>54</v>
      </c>
      <c r="B26" s="78"/>
      <c r="C26" s="78">
        <f t="shared" ref="C26:F26" si="9">C15*$B$15+C16*$B$16+C17*$B$17+C18*$B$18+C19*$B$19+C20*$B$20+C21*$B$21+C22*$B$22+C23*$B$23+C24*$B$24</f>
        <v>0</v>
      </c>
      <c r="D26" s="77">
        <f t="shared" si="9"/>
        <v>0</v>
      </c>
      <c r="E26" s="77">
        <f t="shared" si="9"/>
        <v>0</v>
      </c>
      <c r="F26" s="77">
        <f t="shared" si="9"/>
        <v>0</v>
      </c>
      <c r="G26" s="77">
        <f t="shared" ref="G26:I26" si="10">G15*$B$15+G16*$B$16+G17*$B$17+G18*$B$18+G19*$B$19+G20*$B$20+G21*$B$21+G22*$B$22+G23*$B$23+G24*$B$24</f>
        <v>0</v>
      </c>
      <c r="H26" s="77">
        <f>H15*$B$15+H16*$B$16+H17*$B$17+H18*$B$18+H19*$B$19+H20*$B$20+H21*$B$21+H22*$B$22+H23*$B$23+H24*$B$24</f>
        <v>0</v>
      </c>
      <c r="I26" s="77">
        <f t="shared" si="10"/>
        <v>0</v>
      </c>
      <c r="J26" s="79"/>
      <c r="K26" s="79"/>
      <c r="L26" s="79"/>
      <c r="M26" s="79"/>
      <c r="N26" s="79"/>
      <c r="O26" s="79"/>
    </row>
    <row r="27" spans="1:15" x14ac:dyDescent="0.25">
      <c r="A27" s="47"/>
      <c r="B27" s="47"/>
      <c r="C27" s="79"/>
      <c r="D27" s="81"/>
      <c r="E27" s="81"/>
      <c r="F27" s="81"/>
      <c r="G27" s="82"/>
      <c r="H27" s="83"/>
      <c r="I27" s="83"/>
      <c r="J27" s="83"/>
      <c r="K27" s="83"/>
      <c r="L27" s="83"/>
      <c r="M27" s="83"/>
      <c r="N27" s="83"/>
      <c r="O27" s="83"/>
    </row>
    <row r="28" spans="1:15" x14ac:dyDescent="0.25">
      <c r="A28" s="112" t="s">
        <v>66</v>
      </c>
      <c r="B28" s="112"/>
      <c r="C28" s="112"/>
      <c r="D28" s="113"/>
      <c r="E28" s="98"/>
      <c r="F28" s="84"/>
      <c r="G28" s="85"/>
      <c r="H28" s="86"/>
      <c r="I28" s="83"/>
      <c r="J28" s="83"/>
      <c r="K28" s="83"/>
      <c r="L28" s="83"/>
      <c r="M28" s="83"/>
      <c r="N28" s="83"/>
      <c r="O28" s="83"/>
    </row>
    <row r="29" spans="1:15" x14ac:dyDescent="0.25">
      <c r="A29" s="114" t="s">
        <v>67</v>
      </c>
      <c r="B29" s="114"/>
      <c r="C29" s="114"/>
      <c r="D29" s="114"/>
      <c r="E29" s="114"/>
      <c r="F29" s="114"/>
      <c r="G29" s="85"/>
      <c r="H29" s="86"/>
      <c r="I29" s="83"/>
      <c r="J29" s="83"/>
      <c r="K29" s="83"/>
      <c r="L29" s="83"/>
      <c r="M29" s="83"/>
      <c r="N29" s="83"/>
      <c r="O29" s="83"/>
    </row>
    <row r="30" spans="1:15" x14ac:dyDescent="0.25">
      <c r="A30" s="115" t="str">
        <f>IF(I25=0,"","ACHTUNG: bei inklusiver Gruppenführung verringert sich die Gruppengröße (je nach Anzahl und Intensität der Integrationskinder) auf max. 16 bis 20 Kinder (anstatt 23)")</f>
        <v/>
      </c>
      <c r="B30" s="115"/>
      <c r="C30" s="115"/>
      <c r="D30" s="115"/>
      <c r="E30" s="115"/>
      <c r="F30" s="115"/>
      <c r="G30" s="86"/>
      <c r="H30" s="86"/>
      <c r="I30" s="83"/>
      <c r="J30" s="83"/>
      <c r="K30" s="83"/>
      <c r="L30" s="83"/>
      <c r="M30" s="83"/>
      <c r="N30" s="83"/>
      <c r="O30" s="83"/>
    </row>
    <row r="31" spans="1:15" ht="15.75" thickBot="1" x14ac:dyDescent="0.3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</row>
    <row r="32" spans="1:15" x14ac:dyDescent="0.25">
      <c r="A32" s="88"/>
      <c r="B32" s="88"/>
      <c r="C32" s="82"/>
      <c r="D32" s="82"/>
      <c r="E32" s="82"/>
      <c r="F32" s="82"/>
      <c r="G32" s="82"/>
      <c r="H32" s="83"/>
      <c r="I32" s="83"/>
      <c r="J32" s="83"/>
      <c r="K32" s="83"/>
      <c r="L32" s="83"/>
      <c r="M32" s="83"/>
      <c r="N32" s="83"/>
      <c r="O32" s="83"/>
    </row>
    <row r="33" spans="1:16" ht="19.5" x14ac:dyDescent="0.3">
      <c r="A33" s="49" t="s">
        <v>72</v>
      </c>
      <c r="B33" s="47"/>
      <c r="C33" s="81"/>
      <c r="D33" s="81"/>
      <c r="E33" s="81"/>
      <c r="F33" s="81"/>
      <c r="G33" s="81"/>
      <c r="H33" s="53"/>
      <c r="I33" s="83"/>
      <c r="J33" s="83"/>
      <c r="K33" s="83"/>
      <c r="L33" s="83"/>
      <c r="M33" s="83"/>
      <c r="N33" s="83"/>
      <c r="O33" s="83"/>
    </row>
    <row r="34" spans="1:16" x14ac:dyDescent="0.25">
      <c r="A34" s="47"/>
      <c r="B34" s="47"/>
      <c r="C34" s="81"/>
      <c r="D34" s="81"/>
      <c r="E34" s="81"/>
      <c r="F34" s="81"/>
      <c r="G34" s="81"/>
      <c r="H34" s="53"/>
      <c r="I34" s="83"/>
      <c r="J34" s="83"/>
      <c r="K34" s="83"/>
      <c r="L34" s="83"/>
      <c r="M34" s="83"/>
      <c r="N34" s="83"/>
      <c r="O34" s="83"/>
    </row>
    <row r="35" spans="1:16" x14ac:dyDescent="0.25">
      <c r="A35" s="47" t="s">
        <v>15</v>
      </c>
      <c r="B35" s="47"/>
      <c r="C35" s="81"/>
      <c r="D35" s="81"/>
      <c r="E35" s="81"/>
      <c r="F35" s="81"/>
      <c r="G35" s="81"/>
      <c r="H35" s="53"/>
      <c r="I35" s="83"/>
      <c r="J35" s="83"/>
      <c r="K35" s="83"/>
      <c r="L35" s="83"/>
      <c r="M35" s="83"/>
      <c r="N35" s="83"/>
      <c r="O35" s="83"/>
    </row>
    <row r="36" spans="1:16" x14ac:dyDescent="0.25">
      <c r="A36" s="89" t="str">
        <f>IF(C36&gt;D36,"Kleinkindgruppe","Kindergartengruppe")</f>
        <v>Kindergartengruppe</v>
      </c>
      <c r="B36" s="89"/>
      <c r="C36" s="90">
        <f>C26</f>
        <v>0</v>
      </c>
      <c r="D36" s="90">
        <f>D26+E26+F26+G26</f>
        <v>0</v>
      </c>
      <c r="E36" s="50"/>
      <c r="F36" s="50"/>
      <c r="G36" s="89"/>
      <c r="H36" s="50"/>
    </row>
    <row r="37" spans="1:16" x14ac:dyDescent="0.25">
      <c r="A37" s="89" t="str">
        <f>IF(I25=0,"Gruppenführung","inklusive Gruppenführung")</f>
        <v>Gruppenführung</v>
      </c>
      <c r="B37" s="89"/>
      <c r="C37" s="71"/>
      <c r="D37" s="50"/>
      <c r="E37" s="89"/>
      <c r="F37" s="89"/>
      <c r="G37" s="89"/>
      <c r="H37" s="50"/>
    </row>
    <row r="38" spans="1:16" x14ac:dyDescent="0.25">
      <c r="A38" s="91"/>
      <c r="B38" s="89"/>
      <c r="C38" s="89"/>
      <c r="D38" s="89"/>
      <c r="E38" s="89"/>
      <c r="F38" s="89"/>
      <c r="G38" s="89"/>
      <c r="H38" s="50"/>
    </row>
    <row r="39" spans="1:16" x14ac:dyDescent="0.25">
      <c r="A39" s="91" t="s">
        <v>16</v>
      </c>
      <c r="B39" s="91"/>
      <c r="C39" s="89"/>
      <c r="D39" s="89"/>
      <c r="E39" s="89"/>
      <c r="F39" s="89"/>
      <c r="G39" s="89"/>
      <c r="H39" s="50"/>
    </row>
    <row r="40" spans="1:16" x14ac:dyDescent="0.25">
      <c r="A40" s="71" t="s">
        <v>20</v>
      </c>
      <c r="B40" s="71" t="s">
        <v>17</v>
      </c>
      <c r="C40" s="71" t="s">
        <v>18</v>
      </c>
      <c r="D40" s="71" t="s">
        <v>19</v>
      </c>
      <c r="E40" s="89" t="s">
        <v>49</v>
      </c>
      <c r="F40" s="50"/>
      <c r="G40" s="50"/>
      <c r="H40" s="50"/>
    </row>
    <row r="41" spans="1:16" x14ac:dyDescent="0.25">
      <c r="A41" s="71">
        <v>1</v>
      </c>
      <c r="B41" s="92">
        <v>4.7222222222222221E-2</v>
      </c>
      <c r="C41" s="71">
        <v>15</v>
      </c>
      <c r="D41" s="71">
        <v>0.13</v>
      </c>
      <c r="E41" s="89" t="s">
        <v>64</v>
      </c>
      <c r="F41" s="50"/>
      <c r="G41" s="50"/>
      <c r="H41" s="50"/>
    </row>
    <row r="42" spans="1:16" x14ac:dyDescent="0.25">
      <c r="A42" s="71">
        <v>2</v>
      </c>
      <c r="B42" s="92">
        <v>5.0694444444444452E-2</v>
      </c>
      <c r="C42" s="71">
        <v>23</v>
      </c>
      <c r="D42" s="90">
        <v>0.08</v>
      </c>
      <c r="E42" s="89" t="s">
        <v>65</v>
      </c>
      <c r="F42" s="50"/>
      <c r="G42" s="50"/>
      <c r="H42" s="50"/>
    </row>
    <row r="43" spans="1:16" ht="15.75" thickBot="1" x14ac:dyDescent="0.3">
      <c r="A43" s="87"/>
      <c r="B43" s="87"/>
      <c r="C43" s="87"/>
      <c r="D43" s="87"/>
      <c r="E43" s="87"/>
      <c r="F43" s="87"/>
      <c r="G43" s="87"/>
      <c r="H43" s="87"/>
    </row>
    <row r="44" spans="1:16" s="93" customFormat="1" x14ac:dyDescent="0.25">
      <c r="I44" s="42"/>
      <c r="J44" s="42"/>
      <c r="K44" s="42"/>
      <c r="L44" s="42"/>
      <c r="M44" s="42"/>
      <c r="N44" s="42"/>
      <c r="O44" s="42"/>
      <c r="P44" s="42"/>
    </row>
    <row r="45" spans="1:16" s="93" customFormat="1" ht="19.5" x14ac:dyDescent="0.3">
      <c r="A45" s="49" t="s">
        <v>28</v>
      </c>
      <c r="B45" s="81"/>
      <c r="C45" s="81"/>
    </row>
    <row r="46" spans="1:16" s="93" customFormat="1" x14ac:dyDescent="0.25">
      <c r="A46" s="101" t="s">
        <v>73</v>
      </c>
      <c r="B46" s="81"/>
      <c r="C46" s="81"/>
      <c r="G46" s="42"/>
      <c r="H46" s="42"/>
      <c r="I46" s="42"/>
      <c r="J46" s="42"/>
      <c r="K46" s="42"/>
      <c r="L46" s="42"/>
      <c r="M46" s="42"/>
      <c r="N46" s="42"/>
    </row>
    <row r="47" spans="1:16" s="93" customFormat="1" x14ac:dyDescent="0.25">
      <c r="A47" s="112"/>
      <c r="B47" s="112"/>
      <c r="C47" s="112"/>
      <c r="G47" s="42"/>
      <c r="H47" s="42"/>
      <c r="I47" s="42"/>
      <c r="J47" s="42"/>
      <c r="K47" s="42"/>
      <c r="L47" s="42"/>
      <c r="M47" s="42"/>
      <c r="N47" s="42"/>
    </row>
    <row r="48" spans="1:16" s="93" customFormat="1" x14ac:dyDescent="0.25">
      <c r="A48" s="101"/>
      <c r="B48" s="63" t="s">
        <v>34</v>
      </c>
      <c r="C48" s="63" t="s">
        <v>33</v>
      </c>
      <c r="G48" s="42"/>
      <c r="H48" s="42"/>
      <c r="I48" s="42"/>
      <c r="J48" s="42"/>
      <c r="K48" s="42"/>
      <c r="L48" s="42"/>
      <c r="M48" s="42"/>
      <c r="N48" s="42"/>
    </row>
    <row r="49" spans="1:14" s="93" customFormat="1" x14ac:dyDescent="0.25">
      <c r="A49" s="102" t="s">
        <v>5</v>
      </c>
      <c r="B49" s="94">
        <f t="shared" ref="B49:B58" si="11">B15*N15</f>
        <v>0</v>
      </c>
      <c r="C49" s="94">
        <f>IF('VB-Zeit'!$F$43="x",B49*'VB-Zeit'!$C$43,B49*'VB-Zeit'!$C$42)</f>
        <v>0</v>
      </c>
      <c r="G49" s="42"/>
      <c r="H49" s="42"/>
      <c r="I49" s="42"/>
      <c r="J49" s="42"/>
      <c r="K49" s="42"/>
      <c r="L49" s="42"/>
      <c r="M49" s="42"/>
      <c r="N49" s="42"/>
    </row>
    <row r="50" spans="1:14" s="93" customFormat="1" x14ac:dyDescent="0.25">
      <c r="A50" s="101" t="s">
        <v>6</v>
      </c>
      <c r="B50" s="94">
        <f t="shared" si="11"/>
        <v>0</v>
      </c>
      <c r="C50" s="94">
        <f>IF('VB-Zeit'!$F$43="x",B50*'VB-Zeit'!$C$43,B50*'VB-Zeit'!$C$42)</f>
        <v>0</v>
      </c>
      <c r="G50" s="42"/>
      <c r="H50" s="42"/>
      <c r="I50" s="42"/>
      <c r="J50" s="42"/>
      <c r="K50" s="42"/>
      <c r="L50" s="42"/>
      <c r="M50" s="42"/>
      <c r="N50" s="42"/>
    </row>
    <row r="51" spans="1:14" s="93" customFormat="1" x14ac:dyDescent="0.25">
      <c r="A51" s="102" t="s">
        <v>7</v>
      </c>
      <c r="B51" s="94">
        <f t="shared" si="11"/>
        <v>0</v>
      </c>
      <c r="C51" s="94">
        <f>IF('VB-Zeit'!$F$43="x",B51*'VB-Zeit'!$C$43,B51*'VB-Zeit'!$C$42)</f>
        <v>0</v>
      </c>
      <c r="G51" s="42"/>
      <c r="H51" s="42"/>
      <c r="I51" s="42"/>
      <c r="J51" s="42"/>
      <c r="K51" s="42"/>
      <c r="L51" s="42"/>
      <c r="M51" s="42"/>
      <c r="N51" s="42"/>
    </row>
    <row r="52" spans="1:14" s="93" customFormat="1" x14ac:dyDescent="0.25">
      <c r="A52" s="101" t="s">
        <v>8</v>
      </c>
      <c r="B52" s="94">
        <f t="shared" si="11"/>
        <v>0</v>
      </c>
      <c r="C52" s="94">
        <f>IF('VB-Zeit'!$F$43="x",B52*'VB-Zeit'!$C$43,B52*'VB-Zeit'!$C$42)</f>
        <v>0</v>
      </c>
      <c r="G52" s="42"/>
      <c r="H52" s="42"/>
      <c r="I52" s="42"/>
      <c r="J52" s="42"/>
      <c r="K52" s="42"/>
      <c r="L52" s="42"/>
      <c r="M52" s="42"/>
      <c r="N52" s="42"/>
    </row>
    <row r="53" spans="1:14" s="93" customFormat="1" x14ac:dyDescent="0.25">
      <c r="A53" s="102" t="s">
        <v>9</v>
      </c>
      <c r="B53" s="94">
        <f t="shared" si="11"/>
        <v>0</v>
      </c>
      <c r="C53" s="94">
        <f>IF('VB-Zeit'!$F$43="x",B53*'VB-Zeit'!$C$43,B53*'VB-Zeit'!$C$42)</f>
        <v>0</v>
      </c>
      <c r="G53" s="42"/>
      <c r="H53" s="42"/>
      <c r="I53" s="42"/>
      <c r="J53" s="42"/>
      <c r="K53" s="42"/>
      <c r="L53" s="42"/>
      <c r="M53" s="42"/>
      <c r="N53" s="42"/>
    </row>
    <row r="54" spans="1:14" s="93" customFormat="1" x14ac:dyDescent="0.25">
      <c r="A54" s="101" t="s">
        <v>10</v>
      </c>
      <c r="B54" s="94">
        <f t="shared" si="11"/>
        <v>0</v>
      </c>
      <c r="C54" s="94">
        <f>IF('VB-Zeit'!$F$43="x",B54*'VB-Zeit'!$C$43,B54*'VB-Zeit'!$C$42)</f>
        <v>0</v>
      </c>
      <c r="G54" s="42"/>
      <c r="H54" s="42"/>
      <c r="I54" s="42"/>
      <c r="J54" s="42"/>
      <c r="K54" s="42"/>
      <c r="L54" s="42"/>
      <c r="M54" s="42"/>
      <c r="N54" s="42"/>
    </row>
    <row r="55" spans="1:14" s="93" customFormat="1" x14ac:dyDescent="0.25">
      <c r="A55" s="102" t="s">
        <v>11</v>
      </c>
      <c r="B55" s="94">
        <f t="shared" si="11"/>
        <v>0</v>
      </c>
      <c r="C55" s="94">
        <f>IF('VB-Zeit'!$F$43="x",B55*'VB-Zeit'!$C$43,B55*'VB-Zeit'!$C$42)</f>
        <v>0</v>
      </c>
      <c r="G55" s="42"/>
      <c r="H55" s="42"/>
      <c r="I55" s="42"/>
      <c r="J55" s="42"/>
      <c r="K55" s="42"/>
      <c r="L55" s="42"/>
      <c r="M55" s="42"/>
      <c r="N55" s="42"/>
    </row>
    <row r="56" spans="1:14" s="93" customFormat="1" x14ac:dyDescent="0.25">
      <c r="A56" s="101" t="s">
        <v>12</v>
      </c>
      <c r="B56" s="94">
        <f t="shared" si="11"/>
        <v>0</v>
      </c>
      <c r="C56" s="94">
        <f>IF('VB-Zeit'!$F$43="x",B56*'VB-Zeit'!$C$43,B56*'VB-Zeit'!$C$42)</f>
        <v>0</v>
      </c>
      <c r="G56" s="42"/>
      <c r="H56" s="42"/>
      <c r="I56" s="42"/>
      <c r="J56" s="42"/>
      <c r="K56" s="42"/>
      <c r="L56" s="42"/>
      <c r="M56" s="42"/>
      <c r="N56" s="42"/>
    </row>
    <row r="57" spans="1:14" s="93" customFormat="1" x14ac:dyDescent="0.25">
      <c r="A57" s="102" t="s">
        <v>13</v>
      </c>
      <c r="B57" s="94">
        <f t="shared" si="11"/>
        <v>0</v>
      </c>
      <c r="C57" s="94">
        <f>IF('VB-Zeit'!$F$43="x",B57*'VB-Zeit'!$C$43,B57*'VB-Zeit'!$C$42)</f>
        <v>0</v>
      </c>
      <c r="G57" s="42"/>
      <c r="H57" s="42"/>
      <c r="I57" s="42"/>
      <c r="J57" s="42"/>
      <c r="K57" s="42"/>
      <c r="L57" s="42"/>
      <c r="M57" s="42"/>
      <c r="N57" s="42"/>
    </row>
    <row r="58" spans="1:14" s="93" customFormat="1" x14ac:dyDescent="0.25">
      <c r="A58" s="101" t="s">
        <v>14</v>
      </c>
      <c r="B58" s="94">
        <f t="shared" si="11"/>
        <v>0</v>
      </c>
      <c r="C58" s="94">
        <f>IF('VB-Zeit'!$F$43="x",B58*'VB-Zeit'!$C$43,B58*'VB-Zeit'!$C$42)</f>
        <v>0</v>
      </c>
      <c r="G58" s="42"/>
      <c r="H58" s="42"/>
      <c r="I58" s="42"/>
      <c r="J58" s="42"/>
      <c r="K58" s="42"/>
      <c r="L58" s="42"/>
      <c r="M58" s="42"/>
      <c r="N58" s="42"/>
    </row>
    <row r="59" spans="1:14" s="93" customFormat="1" ht="15.75" thickBot="1" x14ac:dyDescent="0.3">
      <c r="A59" s="103" t="s">
        <v>46</v>
      </c>
      <c r="B59" s="104">
        <f>SUM(B49:B58)</f>
        <v>0</v>
      </c>
      <c r="C59" s="104">
        <f>SUM(C49:C58)</f>
        <v>0</v>
      </c>
      <c r="G59" s="42"/>
      <c r="H59" s="42"/>
      <c r="I59" s="42"/>
      <c r="J59" s="42"/>
      <c r="K59" s="42"/>
      <c r="L59" s="42"/>
      <c r="M59" s="42"/>
      <c r="N59" s="42"/>
    </row>
    <row r="60" spans="1:14" ht="15.75" thickTop="1" x14ac:dyDescent="0.25"/>
    <row r="67" spans="1:16" x14ac:dyDescent="0.25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</row>
    <row r="68" spans="1:16" x14ac:dyDescent="0.25"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</row>
    <row r="69" spans="1:16" x14ac:dyDescent="0.25"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</row>
    <row r="70" spans="1:16" x14ac:dyDescent="0.25"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</row>
    <row r="71" spans="1:16" x14ac:dyDescent="0.25">
      <c r="D71" s="95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</row>
    <row r="72" spans="1:16" x14ac:dyDescent="0.25"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</row>
    <row r="73" spans="1:16" x14ac:dyDescent="0.25"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</row>
    <row r="74" spans="1:16" x14ac:dyDescent="0.25"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</row>
    <row r="75" spans="1:16" x14ac:dyDescent="0.25"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</row>
    <row r="76" spans="1:16" x14ac:dyDescent="0.25"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</row>
    <row r="77" spans="1:16" x14ac:dyDescent="0.25"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</row>
    <row r="78" spans="1:16" x14ac:dyDescent="0.25"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</row>
    <row r="79" spans="1:16" x14ac:dyDescent="0.25"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</row>
    <row r="80" spans="1:16" x14ac:dyDescent="0.25"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</row>
    <row r="81" spans="1:16" x14ac:dyDescent="0.25"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</row>
    <row r="82" spans="1:16" x14ac:dyDescent="0.25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</row>
    <row r="83" spans="1:16" x14ac:dyDescent="0.25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</row>
    <row r="84" spans="1:16" x14ac:dyDescent="0.25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</row>
    <row r="85" spans="1:16" x14ac:dyDescent="0.25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</row>
    <row r="86" spans="1:16" x14ac:dyDescent="0.25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</row>
    <row r="87" spans="1:16" x14ac:dyDescent="0.25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</row>
    <row r="88" spans="1:16" x14ac:dyDescent="0.25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</row>
    <row r="89" spans="1:16" x14ac:dyDescent="0.25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</row>
    <row r="90" spans="1:16" x14ac:dyDescent="0.25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</row>
    <row r="91" spans="1:16" x14ac:dyDescent="0.25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</row>
    <row r="92" spans="1:16" x14ac:dyDescent="0.25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</row>
    <row r="93" spans="1:16" x14ac:dyDescent="0.25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</row>
    <row r="94" spans="1:16" x14ac:dyDescent="0.25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</row>
    <row r="95" spans="1:16" x14ac:dyDescent="0.25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</row>
    <row r="96" spans="1:16" x14ac:dyDescent="0.25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</row>
    <row r="97" spans="1:16" x14ac:dyDescent="0.25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</row>
    <row r="98" spans="1:16" x14ac:dyDescent="0.25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</row>
    <row r="99" spans="1:16" x14ac:dyDescent="0.25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</row>
  </sheetData>
  <sheetProtection algorithmName="SHA-512" hashValue="nfyW6Y5K0Jkgw/vkgw4hNXfSdj/YrVH1yXkalEyUWvD17q3FTR7ivNyg0bZB8arMu+ZYazIahUxVONG9Nu1tIg==" saltValue="4QkEuu72cbm9klxFZ3bJyg==" spinCount="100000" sheet="1" objects="1" scenarios="1" selectLockedCells="1"/>
  <mergeCells count="10">
    <mergeCell ref="B13:B14"/>
    <mergeCell ref="A47:C47"/>
    <mergeCell ref="A30:F30"/>
    <mergeCell ref="A29:F29"/>
    <mergeCell ref="A28:D28"/>
    <mergeCell ref="B5:F5"/>
    <mergeCell ref="B6:F6"/>
    <mergeCell ref="L11:M11"/>
    <mergeCell ref="F9:G9"/>
    <mergeCell ref="J12:O12"/>
  </mergeCells>
  <conditionalFormatting sqref="A36">
    <cfRule type="containsText" dxfId="10" priority="11" operator="containsText" text="Kleinkindgruppe">
      <formula>NOT(ISERROR(SEARCH("Kleinkindgruppe",A36)))</formula>
    </cfRule>
  </conditionalFormatting>
  <conditionalFormatting sqref="J15">
    <cfRule type="expression" dxfId="9" priority="10">
      <formula>(ISBLANK($I$15)=FALSE)</formula>
    </cfRule>
  </conditionalFormatting>
  <conditionalFormatting sqref="J16">
    <cfRule type="expression" dxfId="8" priority="9">
      <formula>(ISBLANK($I$16)=FALSE)</formula>
    </cfRule>
  </conditionalFormatting>
  <conditionalFormatting sqref="J17">
    <cfRule type="expression" dxfId="7" priority="8">
      <formula>(ISBLANK($I$17)=FALSE)</formula>
    </cfRule>
  </conditionalFormatting>
  <conditionalFormatting sqref="J18">
    <cfRule type="expression" dxfId="6" priority="7">
      <formula>(ISBLANK($I$18)=FALSE)</formula>
    </cfRule>
  </conditionalFormatting>
  <conditionalFormatting sqref="J19">
    <cfRule type="expression" dxfId="5" priority="6">
      <formula>(ISBLANK($I$19)=FALSE)</formula>
    </cfRule>
  </conditionalFormatting>
  <conditionalFormatting sqref="J20">
    <cfRule type="expression" dxfId="4" priority="5">
      <formula>(ISBLANK($I$20)=FALSE)</formula>
    </cfRule>
  </conditionalFormatting>
  <conditionalFormatting sqref="J21">
    <cfRule type="expression" dxfId="3" priority="4">
      <formula>(ISBLANK($I$21)=FALSE)</formula>
    </cfRule>
  </conditionalFormatting>
  <conditionalFormatting sqref="J22">
    <cfRule type="expression" dxfId="2" priority="3">
      <formula>(ISBLANK($I$22)=FALSE)</formula>
    </cfRule>
  </conditionalFormatting>
  <conditionalFormatting sqref="J23">
    <cfRule type="expression" dxfId="1" priority="2">
      <formula>(ISBLANK($I$23)=FALSE)</formula>
    </cfRule>
  </conditionalFormatting>
  <conditionalFormatting sqref="J24">
    <cfRule type="expression" dxfId="0" priority="1">
      <formula>(ISBLANK($I$24)=FALSE)</formula>
    </cfRule>
  </conditionalFormatting>
  <dataValidations count="1">
    <dataValidation type="whole" errorStyle="warning" allowBlank="1" showInputMessage="1" showErrorMessage="1" errorTitle="Achtung!!!" error="Bei inklusiver Gruppenführung zu beachten:_x000a_1. Gruppengröße verringert sich auf 16 bis 20 Kinder (anstatt 23)_x000a_2. Max. 4 Kinder mit Förderbedarf pro Tag_x000a_2. Personaleinsatz gemäß Verordnung ist zu beachten" sqref="I15:I24">
      <formula1>0</formula1>
      <formula2>0</formula2>
    </dataValidation>
  </dataValidations>
  <pageMargins left="0.17" right="0.17" top="0.34" bottom="0.31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H20" sqref="H20"/>
    </sheetView>
  </sheetViews>
  <sheetFormatPr baseColWidth="10" defaultRowHeight="15" x14ac:dyDescent="0.25"/>
  <cols>
    <col min="1" max="1" width="15.42578125" customWidth="1"/>
    <col min="6" max="6" width="12.7109375" customWidth="1"/>
  </cols>
  <sheetData>
    <row r="1" spans="1:9" ht="26.25" x14ac:dyDescent="0.4">
      <c r="A1" s="4" t="s">
        <v>74</v>
      </c>
    </row>
    <row r="3" spans="1:9" x14ac:dyDescent="0.25">
      <c r="A3" s="19"/>
      <c r="B3" s="19"/>
      <c r="C3" s="19"/>
      <c r="D3" s="19"/>
      <c r="E3" s="19"/>
      <c r="F3" s="19"/>
      <c r="G3" s="19"/>
      <c r="H3" s="5"/>
      <c r="I3" s="5"/>
    </row>
    <row r="4" spans="1:9" x14ac:dyDescent="0.25">
      <c r="A4" s="25" t="s">
        <v>79</v>
      </c>
      <c r="B4" s="19"/>
      <c r="C4" s="19"/>
      <c r="D4" s="99"/>
      <c r="E4" s="19" t="s">
        <v>81</v>
      </c>
      <c r="F4" s="19"/>
      <c r="G4" s="19"/>
      <c r="H4" s="5"/>
      <c r="I4" s="5"/>
    </row>
    <row r="5" spans="1:9" x14ac:dyDescent="0.25">
      <c r="A5" s="25" t="s">
        <v>80</v>
      </c>
      <c r="B5" s="19"/>
      <c r="C5" s="19"/>
      <c r="D5" s="99"/>
      <c r="E5" s="19" t="s">
        <v>81</v>
      </c>
      <c r="F5" s="19"/>
      <c r="G5" s="19"/>
      <c r="H5" s="5"/>
      <c r="I5" s="5"/>
    </row>
    <row r="6" spans="1:9" x14ac:dyDescent="0.25">
      <c r="A6" s="19"/>
      <c r="B6" s="19"/>
      <c r="C6" s="19"/>
      <c r="D6" s="19"/>
      <c r="E6" s="19"/>
      <c r="F6" s="19"/>
      <c r="G6" s="19"/>
      <c r="H6" s="5"/>
      <c r="I6" s="5"/>
    </row>
    <row r="7" spans="1:9" x14ac:dyDescent="0.25">
      <c r="A7" s="7" t="s">
        <v>76</v>
      </c>
      <c r="B7" s="13"/>
      <c r="C7" s="13"/>
      <c r="D7" s="8"/>
      <c r="E7" s="8"/>
      <c r="F7" s="8"/>
      <c r="G7" s="8"/>
      <c r="H7" s="5"/>
      <c r="I7" s="5"/>
    </row>
    <row r="8" spans="1:9" x14ac:dyDescent="0.25">
      <c r="A8" s="13"/>
      <c r="B8" s="13"/>
      <c r="C8" s="13"/>
      <c r="D8" s="5"/>
      <c r="E8" s="5" t="s">
        <v>83</v>
      </c>
      <c r="F8" s="120" t="s">
        <v>84</v>
      </c>
      <c r="G8" s="120"/>
      <c r="H8" s="120"/>
      <c r="I8" s="120"/>
    </row>
    <row r="9" spans="1:9" x14ac:dyDescent="0.25">
      <c r="A9" s="13" t="s">
        <v>35</v>
      </c>
      <c r="B9" s="13"/>
      <c r="C9" s="13"/>
      <c r="D9" s="5"/>
      <c r="E9" s="5" t="s">
        <v>33</v>
      </c>
      <c r="F9" s="14" t="s">
        <v>33</v>
      </c>
      <c r="G9" s="14" t="s">
        <v>31</v>
      </c>
      <c r="H9" s="39" t="s">
        <v>38</v>
      </c>
      <c r="I9" s="5"/>
    </row>
    <row r="10" spans="1:9" x14ac:dyDescent="0.25">
      <c r="A10" s="13" t="s">
        <v>87</v>
      </c>
      <c r="B10" s="121">
        <f>'KGG 1'!F9</f>
        <v>0</v>
      </c>
      <c r="C10" s="121"/>
      <c r="D10" s="121"/>
      <c r="E10" s="11">
        <f>IF(H10=0,0,IF(F43="x",E43,IF(F42="x",E42)))</f>
        <v>0</v>
      </c>
      <c r="F10" s="11">
        <f t="shared" ref="F10:F15" si="0">IF(H10=0,0,IF($F$43="x",G10*$C$43,G10*$C$42))</f>
        <v>0</v>
      </c>
      <c r="G10" s="11">
        <f t="shared" ref="G10:G15" si="1">IF(H10&gt;$F$45,H10,$F$45)</f>
        <v>16</v>
      </c>
      <c r="H10" s="12">
        <f>'KGG 1'!B25*0.35</f>
        <v>0</v>
      </c>
      <c r="I10" s="5"/>
    </row>
    <row r="11" spans="1:9" x14ac:dyDescent="0.25">
      <c r="A11" s="13" t="s">
        <v>88</v>
      </c>
      <c r="B11" s="119">
        <f>'KGG 2'!F9</f>
        <v>0</v>
      </c>
      <c r="C11" s="119"/>
      <c r="D11" s="119"/>
      <c r="E11" s="30">
        <f>IF(H11=0,0,$E$10)</f>
        <v>0</v>
      </c>
      <c r="F11" s="11">
        <f t="shared" si="0"/>
        <v>0</v>
      </c>
      <c r="G11" s="11">
        <f t="shared" si="1"/>
        <v>16</v>
      </c>
      <c r="H11" s="11">
        <f>'KGG 2'!B25*0.35</f>
        <v>0</v>
      </c>
      <c r="I11" s="5"/>
    </row>
    <row r="12" spans="1:9" x14ac:dyDescent="0.25">
      <c r="A12" s="13" t="s">
        <v>89</v>
      </c>
      <c r="B12" s="119">
        <f>'KGG 3'!F9</f>
        <v>0</v>
      </c>
      <c r="C12" s="119"/>
      <c r="D12" s="119"/>
      <c r="E12" s="30">
        <f t="shared" ref="E12:E15" si="2">IF(H12=0,0,$E$10)</f>
        <v>0</v>
      </c>
      <c r="F12" s="11">
        <f t="shared" si="0"/>
        <v>0</v>
      </c>
      <c r="G12" s="11">
        <f t="shared" si="1"/>
        <v>16</v>
      </c>
      <c r="H12" s="11">
        <f>'KGG 3'!B25*0.35</f>
        <v>0</v>
      </c>
      <c r="I12" s="5"/>
    </row>
    <row r="13" spans="1:9" x14ac:dyDescent="0.25">
      <c r="A13" s="13" t="s">
        <v>90</v>
      </c>
      <c r="B13" s="119">
        <f>'KGG 4'!F9</f>
        <v>0</v>
      </c>
      <c r="C13" s="119"/>
      <c r="D13" s="119"/>
      <c r="E13" s="30">
        <f t="shared" si="2"/>
        <v>0</v>
      </c>
      <c r="F13" s="11">
        <f t="shared" si="0"/>
        <v>0</v>
      </c>
      <c r="G13" s="11">
        <f t="shared" si="1"/>
        <v>16</v>
      </c>
      <c r="H13" s="11">
        <f>'KGG 4'!B25*0.35</f>
        <v>0</v>
      </c>
      <c r="I13" s="5"/>
    </row>
    <row r="14" spans="1:9" x14ac:dyDescent="0.25">
      <c r="A14" s="13" t="s">
        <v>91</v>
      </c>
      <c r="B14" s="119">
        <f>'KGG 5'!F9</f>
        <v>0</v>
      </c>
      <c r="C14" s="119"/>
      <c r="D14" s="119"/>
      <c r="E14" s="30">
        <f t="shared" si="2"/>
        <v>0</v>
      </c>
      <c r="F14" s="11">
        <f t="shared" si="0"/>
        <v>0</v>
      </c>
      <c r="G14" s="11">
        <f t="shared" si="1"/>
        <v>16</v>
      </c>
      <c r="H14" s="11">
        <f>'KGG 5'!B25*0.35</f>
        <v>0</v>
      </c>
      <c r="I14" s="5"/>
    </row>
    <row r="15" spans="1:9" x14ac:dyDescent="0.25">
      <c r="A15" s="13" t="s">
        <v>92</v>
      </c>
      <c r="B15" s="119">
        <f>'KGG 6'!F9</f>
        <v>0</v>
      </c>
      <c r="C15" s="119"/>
      <c r="D15" s="119"/>
      <c r="E15" s="30">
        <f t="shared" si="2"/>
        <v>0</v>
      </c>
      <c r="F15" s="11">
        <f t="shared" si="0"/>
        <v>0</v>
      </c>
      <c r="G15" s="11">
        <f t="shared" si="1"/>
        <v>16</v>
      </c>
      <c r="H15" s="11">
        <f>'KGG 6'!B25*0.35</f>
        <v>0</v>
      </c>
      <c r="I15" s="5"/>
    </row>
    <row r="16" spans="1:9" x14ac:dyDescent="0.25">
      <c r="A16" s="7" t="s">
        <v>0</v>
      </c>
      <c r="B16" s="13"/>
      <c r="C16" s="13"/>
      <c r="D16" s="8"/>
      <c r="E16" s="38">
        <f>SUM(E10:E15)</f>
        <v>0</v>
      </c>
      <c r="F16" s="38">
        <f>SUM(F10:F15)</f>
        <v>0</v>
      </c>
      <c r="G16" s="10"/>
      <c r="H16" s="8"/>
      <c r="I16" s="5"/>
    </row>
    <row r="17" spans="1:9" x14ac:dyDescent="0.25">
      <c r="A17" s="13"/>
      <c r="B17" s="13"/>
      <c r="C17" s="13"/>
      <c r="D17" s="8"/>
      <c r="E17" s="5"/>
      <c r="F17" s="8"/>
      <c r="G17" s="10"/>
      <c r="H17" s="8"/>
      <c r="I17" s="5"/>
    </row>
    <row r="18" spans="1:9" x14ac:dyDescent="0.25">
      <c r="A18" s="7" t="s">
        <v>77</v>
      </c>
      <c r="B18" s="13"/>
      <c r="C18" s="13"/>
      <c r="D18" s="8"/>
      <c r="E18" s="5"/>
      <c r="F18" s="8"/>
      <c r="G18" s="10"/>
      <c r="H18" s="8"/>
      <c r="I18" s="5"/>
    </row>
    <row r="19" spans="1:9" x14ac:dyDescent="0.25">
      <c r="A19" s="13"/>
      <c r="B19" s="13"/>
      <c r="C19" s="13"/>
      <c r="D19" s="5"/>
      <c r="E19" s="5"/>
      <c r="F19" s="14" t="s">
        <v>33</v>
      </c>
      <c r="G19" s="14" t="s">
        <v>31</v>
      </c>
      <c r="H19" s="39" t="s">
        <v>40</v>
      </c>
      <c r="I19" s="5"/>
    </row>
    <row r="20" spans="1:9" x14ac:dyDescent="0.25">
      <c r="A20" s="13" t="s">
        <v>39</v>
      </c>
      <c r="B20" s="13"/>
      <c r="C20" s="13"/>
      <c r="D20" s="5"/>
      <c r="E20" s="5"/>
      <c r="F20" s="31">
        <f>IF(F43="x",G20*C43,G20*C42)</f>
        <v>0</v>
      </c>
      <c r="G20" s="9">
        <f>VLOOKUP(H20,VB_Zeit_Leitung,2,FALSE)</f>
        <v>0</v>
      </c>
      <c r="H20" s="100"/>
      <c r="I20" s="5"/>
    </row>
    <row r="21" spans="1:9" x14ac:dyDescent="0.25">
      <c r="A21" s="13"/>
      <c r="B21" s="13"/>
      <c r="C21" s="13"/>
      <c r="D21" s="8"/>
      <c r="E21" s="5"/>
      <c r="F21" s="8"/>
      <c r="G21" s="8"/>
      <c r="H21" s="8"/>
      <c r="I21" s="5"/>
    </row>
    <row r="22" spans="1:9" ht="19.5" x14ac:dyDescent="0.3">
      <c r="A22" s="18" t="s">
        <v>78</v>
      </c>
      <c r="B22" s="18"/>
      <c r="C22" s="18"/>
      <c r="D22" s="32"/>
      <c r="E22" s="5"/>
      <c r="F22" s="34" t="s">
        <v>33</v>
      </c>
      <c r="G22" s="34"/>
      <c r="H22" s="3"/>
      <c r="I22" s="5"/>
    </row>
    <row r="23" spans="1:9" ht="19.5" x14ac:dyDescent="0.3">
      <c r="A23" s="19"/>
      <c r="B23" s="19"/>
      <c r="C23" s="19"/>
      <c r="D23" s="19"/>
      <c r="E23" s="5"/>
      <c r="F23" s="33">
        <f>E16+F16+F20</f>
        <v>0</v>
      </c>
      <c r="G23" s="31"/>
      <c r="H23" s="19"/>
      <c r="I23" s="5"/>
    </row>
    <row r="24" spans="1:9" ht="15.75" thickBot="1" x14ac:dyDescent="0.3">
      <c r="A24" s="1"/>
      <c r="B24" s="1"/>
      <c r="C24" s="1"/>
      <c r="D24" s="1"/>
      <c r="E24" s="1"/>
      <c r="F24" s="1"/>
      <c r="G24" s="1"/>
      <c r="H24" s="1"/>
    </row>
    <row r="26" spans="1:9" ht="19.5" x14ac:dyDescent="0.3">
      <c r="A26" s="2" t="s">
        <v>94</v>
      </c>
      <c r="B26" s="5"/>
      <c r="C26" s="5"/>
      <c r="D26" s="5"/>
    </row>
    <row r="27" spans="1:9" x14ac:dyDescent="0.25">
      <c r="A27" s="25" t="s">
        <v>5</v>
      </c>
      <c r="B27" s="40">
        <f>'KGG 1'!H15+'KGG 2'!H15+'KGG 3'!H15+'KGG 4'!H15+'KGG 5'!H15+'KGG 6'!H15</f>
        <v>0</v>
      </c>
      <c r="C27" s="5"/>
      <c r="D27" s="5"/>
    </row>
    <row r="28" spans="1:9" x14ac:dyDescent="0.25">
      <c r="A28" s="26" t="s">
        <v>6</v>
      </c>
      <c r="B28" s="40">
        <f>'KGG 1'!H16+'KGG 2'!H16+'KGG 3'!H16+'KGG 4'!H16+'KGG 5'!H16+'KGG 6'!H16</f>
        <v>0</v>
      </c>
      <c r="C28" s="5"/>
      <c r="D28" s="5"/>
    </row>
    <row r="29" spans="1:9" x14ac:dyDescent="0.25">
      <c r="A29" s="25" t="s">
        <v>7</v>
      </c>
      <c r="B29" s="40">
        <f>'KGG 1'!H17+'KGG 2'!H17+'KGG 3'!H17+'KGG 4'!H17+'KGG 5'!H17+'KGG 6'!H17</f>
        <v>0</v>
      </c>
      <c r="C29" s="5"/>
      <c r="D29" s="5"/>
    </row>
    <row r="30" spans="1:9" x14ac:dyDescent="0.25">
      <c r="A30" s="19" t="s">
        <v>8</v>
      </c>
      <c r="B30" s="40">
        <f>'KGG 1'!H18+'KGG 2'!H18+'KGG 3'!H18+'KGG 4'!H18+'KGG 5'!H18+'KGG 6'!H18</f>
        <v>0</v>
      </c>
      <c r="C30" s="5"/>
      <c r="D30" s="5"/>
    </row>
    <row r="31" spans="1:9" x14ac:dyDescent="0.25">
      <c r="A31" s="25" t="s">
        <v>9</v>
      </c>
      <c r="B31" s="40">
        <f>'KGG 1'!H19+'KGG 2'!H19+'KGG 3'!H19+'KGG 4'!H19+'KGG 5'!H19+'KGG 6'!H19</f>
        <v>0</v>
      </c>
      <c r="C31" s="5"/>
      <c r="D31" s="5"/>
    </row>
    <row r="32" spans="1:9" x14ac:dyDescent="0.25">
      <c r="A32" s="19" t="s">
        <v>10</v>
      </c>
      <c r="B32" s="40">
        <f>'KGG 1'!H20+'KGG 2'!H20+'KGG 3'!H20+'KGG 4'!H20+'KGG 5'!H20+'KGG 6'!H20</f>
        <v>0</v>
      </c>
      <c r="C32" s="5"/>
      <c r="D32" s="5"/>
    </row>
    <row r="33" spans="1:9" x14ac:dyDescent="0.25">
      <c r="A33" s="25" t="s">
        <v>11</v>
      </c>
      <c r="B33" s="40">
        <f>'KGG 1'!H21+'KGG 2'!H21+'KGG 3'!H21+'KGG 4'!H21+'KGG 5'!H21+'KGG 6'!H21</f>
        <v>0</v>
      </c>
      <c r="C33" s="5"/>
      <c r="D33" s="5"/>
    </row>
    <row r="34" spans="1:9" x14ac:dyDescent="0.25">
      <c r="A34" s="19" t="s">
        <v>12</v>
      </c>
      <c r="B34" s="40">
        <f>'KGG 1'!H22+'KGG 2'!H22+'KGG 3'!H22+'KGG 4'!H22+'KGG 5'!H22+'KGG 6'!H22</f>
        <v>0</v>
      </c>
      <c r="C34" s="5"/>
      <c r="D34" s="5"/>
    </row>
    <row r="35" spans="1:9" x14ac:dyDescent="0.25">
      <c r="A35" s="25" t="s">
        <v>13</v>
      </c>
      <c r="B35" s="40">
        <f>'KGG 1'!H23+'KGG 2'!H23+'KGG 3'!H23+'KGG 4'!H23+'KGG 5'!H23+'KGG 6'!H23</f>
        <v>0</v>
      </c>
      <c r="C35" s="5"/>
      <c r="D35" s="5"/>
    </row>
    <row r="36" spans="1:9" x14ac:dyDescent="0.25">
      <c r="A36" s="19" t="s">
        <v>14</v>
      </c>
      <c r="B36" s="40">
        <f>'KGG 1'!H24+'KGG 2'!H24+'KGG 3'!H24+'KGG 4'!H24+'KGG 5'!H24+'KGG 6'!H24</f>
        <v>0</v>
      </c>
      <c r="C36" s="5"/>
      <c r="D36" s="5"/>
    </row>
    <row r="37" spans="1:9" ht="15.75" thickBot="1" x14ac:dyDescent="0.3">
      <c r="A37" s="1"/>
      <c r="B37" s="1"/>
      <c r="C37" s="1"/>
      <c r="D37" s="1"/>
      <c r="E37" s="1"/>
      <c r="F37" s="1"/>
      <c r="G37" s="1"/>
      <c r="H37" s="1"/>
      <c r="I37" s="1"/>
    </row>
    <row r="39" spans="1:9" ht="19.5" x14ac:dyDescent="0.3">
      <c r="A39" s="16" t="s">
        <v>56</v>
      </c>
      <c r="B39" s="20"/>
      <c r="C39" s="20"/>
      <c r="D39" s="30"/>
      <c r="E39" s="20"/>
      <c r="F39" s="20"/>
    </row>
    <row r="40" spans="1:9" x14ac:dyDescent="0.25">
      <c r="A40" s="8" t="s">
        <v>36</v>
      </c>
      <c r="B40" s="8"/>
      <c r="C40" s="8"/>
      <c r="D40" s="11"/>
      <c r="E40" s="8"/>
      <c r="F40" s="8"/>
    </row>
    <row r="41" spans="1:9" x14ac:dyDescent="0.25">
      <c r="A41" s="8"/>
      <c r="B41" s="8" t="s">
        <v>31</v>
      </c>
      <c r="C41" s="8" t="s">
        <v>32</v>
      </c>
      <c r="D41" s="8" t="s">
        <v>44</v>
      </c>
      <c r="E41" s="8" t="s">
        <v>45</v>
      </c>
      <c r="F41" s="8" t="s">
        <v>43</v>
      </c>
    </row>
    <row r="42" spans="1:9" x14ac:dyDescent="0.25">
      <c r="A42" s="8" t="s">
        <v>29</v>
      </c>
      <c r="B42" s="9">
        <v>39</v>
      </c>
      <c r="C42" s="11">
        <f>100/B42</f>
        <v>2.5641025641025643</v>
      </c>
      <c r="D42" s="8">
        <v>1732</v>
      </c>
      <c r="E42" s="11">
        <v>3.7</v>
      </c>
      <c r="F42" s="9" t="str">
        <f>IF(D4="x","x","")</f>
        <v/>
      </c>
    </row>
    <row r="43" spans="1:9" x14ac:dyDescent="0.25">
      <c r="A43" s="8" t="s">
        <v>30</v>
      </c>
      <c r="B43" s="9">
        <v>40</v>
      </c>
      <c r="C43" s="11">
        <f>100/B43</f>
        <v>2.5</v>
      </c>
      <c r="D43" s="8">
        <v>1776</v>
      </c>
      <c r="E43" s="11">
        <f>64/D43%</f>
        <v>3.6036036036036032</v>
      </c>
      <c r="F43" s="9" t="str">
        <f>IF(D5="x","x","")</f>
        <v/>
      </c>
    </row>
    <row r="44" spans="1:9" x14ac:dyDescent="0.25">
      <c r="A44" s="8"/>
      <c r="B44" s="8"/>
      <c r="C44" s="8"/>
      <c r="D44" s="8"/>
      <c r="E44" s="8"/>
      <c r="F44" s="8"/>
    </row>
    <row r="45" spans="1:9" x14ac:dyDescent="0.25">
      <c r="A45" s="27" t="s">
        <v>37</v>
      </c>
      <c r="B45" s="27"/>
      <c r="C45" s="27"/>
      <c r="D45" s="5"/>
      <c r="E45" s="8"/>
      <c r="F45" s="11">
        <v>16</v>
      </c>
    </row>
    <row r="46" spans="1:9" x14ac:dyDescent="0.25">
      <c r="A46" s="8"/>
      <c r="B46" s="8"/>
      <c r="C46" s="8"/>
      <c r="D46" s="8"/>
      <c r="E46" s="8"/>
      <c r="F46" s="8"/>
    </row>
    <row r="47" spans="1:9" x14ac:dyDescent="0.25">
      <c r="A47" s="8" t="s">
        <v>41</v>
      </c>
      <c r="B47" s="8"/>
      <c r="C47" s="8"/>
      <c r="D47" s="8"/>
      <c r="E47" s="8"/>
      <c r="F47" s="8"/>
    </row>
    <row r="48" spans="1:9" ht="30" x14ac:dyDescent="0.25">
      <c r="A48" s="29" t="s">
        <v>75</v>
      </c>
      <c r="B48" s="29" t="s">
        <v>42</v>
      </c>
      <c r="C48" s="9"/>
      <c r="D48" s="9"/>
      <c r="E48" s="8"/>
      <c r="F48" s="8"/>
    </row>
    <row r="49" spans="1:6" x14ac:dyDescent="0.25">
      <c r="A49" s="28">
        <v>0</v>
      </c>
      <c r="B49" s="28">
        <v>0</v>
      </c>
      <c r="C49" s="9"/>
      <c r="D49" s="9"/>
      <c r="E49" s="8"/>
      <c r="F49" s="8"/>
    </row>
    <row r="50" spans="1:6" x14ac:dyDescent="0.25">
      <c r="A50" s="28">
        <v>1</v>
      </c>
      <c r="B50" s="28">
        <v>1</v>
      </c>
      <c r="C50" s="8"/>
      <c r="D50" s="8"/>
      <c r="E50" s="8"/>
      <c r="F50" s="8"/>
    </row>
    <row r="51" spans="1:6" x14ac:dyDescent="0.25">
      <c r="A51" s="28">
        <v>2</v>
      </c>
      <c r="B51" s="28">
        <v>2</v>
      </c>
      <c r="C51" s="8"/>
      <c r="D51" s="8"/>
      <c r="E51" s="8"/>
      <c r="F51" s="8"/>
    </row>
    <row r="52" spans="1:6" x14ac:dyDescent="0.25">
      <c r="A52" s="28">
        <v>3</v>
      </c>
      <c r="B52" s="28">
        <v>4</v>
      </c>
      <c r="C52" s="8"/>
      <c r="D52" s="8"/>
      <c r="E52" s="8"/>
      <c r="F52" s="8"/>
    </row>
    <row r="53" spans="1:6" x14ac:dyDescent="0.25">
      <c r="A53" s="28">
        <v>4</v>
      </c>
      <c r="B53" s="28">
        <v>6</v>
      </c>
      <c r="C53" s="8"/>
      <c r="D53" s="8"/>
      <c r="E53" s="8"/>
      <c r="F53" s="8"/>
    </row>
    <row r="54" spans="1:6" x14ac:dyDescent="0.25">
      <c r="A54" s="28">
        <v>5</v>
      </c>
      <c r="B54" s="28">
        <v>6</v>
      </c>
      <c r="C54" s="8"/>
      <c r="D54" s="8"/>
      <c r="E54" s="8"/>
      <c r="F54" s="8"/>
    </row>
    <row r="55" spans="1:6" x14ac:dyDescent="0.25">
      <c r="A55" s="28">
        <v>6</v>
      </c>
      <c r="B55" s="28">
        <v>6</v>
      </c>
      <c r="C55" s="8"/>
      <c r="D55" s="8"/>
      <c r="E55" s="8"/>
      <c r="F55" s="8"/>
    </row>
    <row r="56" spans="1:6" x14ac:dyDescent="0.25">
      <c r="A56" s="28">
        <v>7</v>
      </c>
      <c r="B56" s="28">
        <v>6</v>
      </c>
      <c r="C56" s="8"/>
      <c r="D56" s="8"/>
      <c r="E56" s="8"/>
      <c r="F56" s="8"/>
    </row>
    <row r="57" spans="1:6" x14ac:dyDescent="0.25">
      <c r="A57" s="28">
        <v>8</v>
      </c>
      <c r="B57" s="28">
        <v>6</v>
      </c>
      <c r="C57" s="8"/>
      <c r="D57" s="8"/>
      <c r="E57" s="8"/>
      <c r="F57" s="8"/>
    </row>
    <row r="58" spans="1:6" x14ac:dyDescent="0.25">
      <c r="A58" s="20"/>
      <c r="B58" s="20"/>
      <c r="C58" s="20"/>
      <c r="D58" s="20"/>
      <c r="E58" s="20"/>
      <c r="F58" s="20"/>
    </row>
  </sheetData>
  <sheetProtection algorithmName="SHA-512" hashValue="BsadZe8Ak4gMh/RZ3iTeSEuC4KnprYQ87UckHwTQZanuZjz38/ZnbfknzZQoOf6jMIZmkB//cm+qgWywXL6eqw==" saltValue="4FFi3FE2z/LFV3g1RYP/Nw==" spinCount="100000" sheet="1" objects="1" scenarios="1" selectLockedCells="1"/>
  <mergeCells count="7">
    <mergeCell ref="B15:D15"/>
    <mergeCell ref="F8:I8"/>
    <mergeCell ref="B10:D10"/>
    <mergeCell ref="B11:D11"/>
    <mergeCell ref="B12:D12"/>
    <mergeCell ref="B13:D13"/>
    <mergeCell ref="B14:D14"/>
  </mergeCells>
  <pageMargins left="0.7" right="0.7" top="0.31" bottom="0.27" header="0.22" footer="0.17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E30" sqref="E30"/>
    </sheetView>
  </sheetViews>
  <sheetFormatPr baseColWidth="10" defaultRowHeight="15" x14ac:dyDescent="0.25"/>
  <cols>
    <col min="1" max="1" width="13.5703125" customWidth="1"/>
    <col min="7" max="7" width="12.42578125" customWidth="1"/>
  </cols>
  <sheetData>
    <row r="1" spans="1:7" ht="53.25" customHeight="1" x14ac:dyDescent="0.4">
      <c r="A1" s="124" t="s">
        <v>86</v>
      </c>
      <c r="B1" s="124"/>
      <c r="C1" s="124"/>
      <c r="D1" s="124"/>
      <c r="E1" s="124"/>
      <c r="F1" s="124"/>
      <c r="G1" s="124"/>
    </row>
    <row r="2" spans="1:7" ht="26.25" x14ac:dyDescent="0.4">
      <c r="A2" s="4" t="s">
        <v>93</v>
      </c>
    </row>
    <row r="4" spans="1:7" x14ac:dyDescent="0.25">
      <c r="A4" s="21"/>
      <c r="B4" s="22"/>
      <c r="C4" s="22"/>
      <c r="D4" s="22"/>
      <c r="E4" s="22"/>
      <c r="F4" s="22"/>
      <c r="G4" s="22"/>
    </row>
    <row r="5" spans="1:7" ht="19.5" x14ac:dyDescent="0.3">
      <c r="A5" s="17" t="str">
        <f>'KGG 6'!A5</f>
        <v>Name:</v>
      </c>
      <c r="B5" s="126">
        <f>'KGG 1'!B5</f>
        <v>0</v>
      </c>
      <c r="C5" s="126"/>
      <c r="D5" s="126"/>
      <c r="E5" s="126"/>
      <c r="F5" s="126"/>
      <c r="G5" s="5"/>
    </row>
    <row r="6" spans="1:7" ht="19.5" x14ac:dyDescent="0.3">
      <c r="A6" s="17" t="str">
        <f>'KGG 6'!A6</f>
        <v>Standort:</v>
      </c>
      <c r="B6" s="126">
        <f>'KGG 1'!B6</f>
        <v>0</v>
      </c>
      <c r="C6" s="126"/>
      <c r="D6" s="126"/>
      <c r="E6" s="126"/>
      <c r="F6" s="126"/>
      <c r="G6" s="5"/>
    </row>
    <row r="7" spans="1:7" x14ac:dyDescent="0.25">
      <c r="A7" s="5"/>
      <c r="B7" s="5"/>
      <c r="C7" s="5"/>
      <c r="D7" s="5"/>
      <c r="E7" s="5"/>
      <c r="F7" s="5"/>
      <c r="G7" s="5"/>
    </row>
    <row r="8" spans="1:7" x14ac:dyDescent="0.25">
      <c r="A8" s="5"/>
      <c r="B8" s="5"/>
      <c r="C8" s="5"/>
      <c r="D8" s="5"/>
      <c r="E8" s="5"/>
      <c r="F8" s="5"/>
      <c r="G8" s="5"/>
    </row>
    <row r="9" spans="1:7" x14ac:dyDescent="0.25">
      <c r="A9" s="6" t="s">
        <v>87</v>
      </c>
      <c r="B9" s="125">
        <f>'KGG 1'!F9</f>
        <v>0</v>
      </c>
      <c r="C9" s="125"/>
      <c r="D9" s="125"/>
      <c r="E9" s="125"/>
      <c r="F9" s="5"/>
      <c r="G9" s="5"/>
    </row>
    <row r="10" spans="1:7" x14ac:dyDescent="0.25">
      <c r="A10" s="6" t="s">
        <v>46</v>
      </c>
      <c r="B10" s="5"/>
      <c r="C10" s="5"/>
      <c r="D10" s="5"/>
      <c r="E10" s="35">
        <f>'KGG 1'!C59</f>
        <v>0</v>
      </c>
      <c r="F10" s="5"/>
      <c r="G10" s="5"/>
    </row>
    <row r="11" spans="1:7" x14ac:dyDescent="0.25">
      <c r="A11" s="5"/>
      <c r="B11" s="5"/>
      <c r="C11" s="5"/>
      <c r="D11" s="5"/>
      <c r="E11" s="5"/>
      <c r="F11" s="5"/>
      <c r="G11" s="5"/>
    </row>
    <row r="12" spans="1:7" x14ac:dyDescent="0.25">
      <c r="A12" s="6" t="s">
        <v>88</v>
      </c>
      <c r="B12" s="125">
        <f>'KGG 2'!F9</f>
        <v>0</v>
      </c>
      <c r="C12" s="125"/>
      <c r="D12" s="125"/>
      <c r="E12" s="125"/>
      <c r="F12" s="5"/>
      <c r="G12" s="5"/>
    </row>
    <row r="13" spans="1:7" x14ac:dyDescent="0.25">
      <c r="A13" s="6" t="s">
        <v>46</v>
      </c>
      <c r="B13" s="5"/>
      <c r="C13" s="5"/>
      <c r="D13" s="5"/>
      <c r="E13" s="35">
        <f>'KGG 2'!C59</f>
        <v>0</v>
      </c>
      <c r="F13" s="5"/>
      <c r="G13" s="5"/>
    </row>
    <row r="14" spans="1:7" x14ac:dyDescent="0.25">
      <c r="A14" s="5"/>
      <c r="B14" s="5"/>
      <c r="C14" s="5"/>
      <c r="D14" s="5"/>
      <c r="E14" s="5"/>
      <c r="F14" s="5"/>
      <c r="G14" s="5"/>
    </row>
    <row r="15" spans="1:7" x14ac:dyDescent="0.25">
      <c r="A15" s="6" t="s">
        <v>89</v>
      </c>
      <c r="B15" s="125">
        <f>'KGG 3'!F9</f>
        <v>0</v>
      </c>
      <c r="C15" s="125"/>
      <c r="D15" s="125"/>
      <c r="E15" s="125"/>
      <c r="F15" s="5"/>
      <c r="G15" s="5"/>
    </row>
    <row r="16" spans="1:7" x14ac:dyDescent="0.25">
      <c r="A16" s="6" t="s">
        <v>46</v>
      </c>
      <c r="B16" s="5"/>
      <c r="C16" s="5"/>
      <c r="D16" s="5"/>
      <c r="E16" s="35">
        <f>'KGG 3'!C59</f>
        <v>0</v>
      </c>
      <c r="F16" s="5"/>
      <c r="G16" s="5"/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6" t="s">
        <v>90</v>
      </c>
      <c r="B18" s="125">
        <f>'KGG 4'!F9</f>
        <v>0</v>
      </c>
      <c r="C18" s="125"/>
      <c r="D18" s="125"/>
      <c r="E18" s="125"/>
      <c r="F18" s="5"/>
      <c r="G18" s="5"/>
    </row>
    <row r="19" spans="1:7" x14ac:dyDescent="0.25">
      <c r="A19" s="6" t="s">
        <v>46</v>
      </c>
      <c r="B19" s="5"/>
      <c r="C19" s="5"/>
      <c r="D19" s="5"/>
      <c r="E19" s="35">
        <f>'KGG 4'!C59</f>
        <v>0</v>
      </c>
      <c r="F19" s="5"/>
      <c r="G19" s="5"/>
    </row>
    <row r="20" spans="1:7" x14ac:dyDescent="0.25">
      <c r="A20" s="5"/>
      <c r="B20" s="5"/>
      <c r="C20" s="5"/>
      <c r="D20" s="5"/>
      <c r="E20" s="5"/>
      <c r="F20" s="5"/>
      <c r="G20" s="5"/>
    </row>
    <row r="21" spans="1:7" x14ac:dyDescent="0.25">
      <c r="A21" s="6" t="s">
        <v>91</v>
      </c>
      <c r="B21" s="125">
        <f>'KGG 5'!F9</f>
        <v>0</v>
      </c>
      <c r="C21" s="125"/>
      <c r="D21" s="125"/>
      <c r="E21" s="125"/>
      <c r="F21" s="5"/>
      <c r="G21" s="5"/>
    </row>
    <row r="22" spans="1:7" x14ac:dyDescent="0.25">
      <c r="A22" s="6" t="s">
        <v>46</v>
      </c>
      <c r="B22" s="5"/>
      <c r="C22" s="5"/>
      <c r="D22" s="5"/>
      <c r="E22" s="35">
        <f>'KGG 5'!C59</f>
        <v>0</v>
      </c>
      <c r="F22" s="5"/>
      <c r="G22" s="5"/>
    </row>
    <row r="23" spans="1:7" x14ac:dyDescent="0.25">
      <c r="A23" s="5"/>
      <c r="B23" s="5"/>
      <c r="C23" s="5"/>
      <c r="D23" s="5"/>
      <c r="E23" s="5"/>
      <c r="F23" s="5"/>
      <c r="G23" s="5"/>
    </row>
    <row r="24" spans="1:7" x14ac:dyDescent="0.25">
      <c r="A24" s="6" t="s">
        <v>92</v>
      </c>
      <c r="B24" s="125">
        <f>'KGG 6'!F9</f>
        <v>0</v>
      </c>
      <c r="C24" s="125"/>
      <c r="D24" s="125"/>
      <c r="E24" s="125"/>
      <c r="F24" s="5"/>
      <c r="G24" s="5"/>
    </row>
    <row r="25" spans="1:7" x14ac:dyDescent="0.25">
      <c r="A25" s="6" t="s">
        <v>46</v>
      </c>
      <c r="B25" s="5"/>
      <c r="C25" s="5"/>
      <c r="D25" s="5"/>
      <c r="E25" s="35">
        <f>'KGG 6'!C59</f>
        <v>0</v>
      </c>
      <c r="F25" s="5"/>
      <c r="G25" s="5"/>
    </row>
    <row r="26" spans="1:7" x14ac:dyDescent="0.25">
      <c r="A26" s="5"/>
      <c r="B26" s="5"/>
      <c r="C26" s="5"/>
      <c r="D26" s="5"/>
      <c r="E26" s="5"/>
      <c r="F26" s="5"/>
      <c r="G26" s="5"/>
    </row>
    <row r="27" spans="1:7" x14ac:dyDescent="0.25">
      <c r="A27" s="6" t="s">
        <v>85</v>
      </c>
      <c r="B27" s="5"/>
      <c r="C27" s="5"/>
      <c r="D27" s="5"/>
      <c r="E27" s="35">
        <f>'VB-Zeit'!F23</f>
        <v>0</v>
      </c>
      <c r="F27" s="5"/>
      <c r="G27" s="5"/>
    </row>
    <row r="28" spans="1:7" x14ac:dyDescent="0.25">
      <c r="A28" s="6"/>
      <c r="B28" s="5"/>
      <c r="C28" s="5"/>
      <c r="D28" s="5"/>
      <c r="E28" s="35"/>
      <c r="F28" s="5"/>
      <c r="G28" s="5"/>
    </row>
    <row r="29" spans="1:7" x14ac:dyDescent="0.25">
      <c r="A29" s="6" t="s">
        <v>95</v>
      </c>
      <c r="B29" s="5"/>
      <c r="C29" s="5"/>
      <c r="D29" s="5"/>
      <c r="E29" s="35"/>
      <c r="F29" s="5"/>
      <c r="G29" s="5"/>
    </row>
    <row r="30" spans="1:7" ht="60.75" customHeight="1" x14ac:dyDescent="0.25">
      <c r="A30" s="105" t="s">
        <v>96</v>
      </c>
      <c r="B30" s="106"/>
      <c r="C30" s="106"/>
      <c r="D30" s="106"/>
      <c r="E30" s="107"/>
      <c r="F30" s="123" t="s">
        <v>98</v>
      </c>
      <c r="G30" s="123"/>
    </row>
    <row r="31" spans="1:7" x14ac:dyDescent="0.25">
      <c r="A31" s="6" t="s">
        <v>97</v>
      </c>
      <c r="B31" s="5"/>
      <c r="C31" s="5"/>
      <c r="D31" s="5"/>
      <c r="E31" s="35">
        <f>IF(E30="",0,IF('VB-Zeit'!F43="x",Ergebnis!E30*'VB-Zeit'!C43,Ergebnis!E30*'VB-Zeit'!C42))</f>
        <v>0</v>
      </c>
      <c r="F31" s="5" t="s">
        <v>100</v>
      </c>
      <c r="G31" s="5"/>
    </row>
    <row r="32" spans="1:7" x14ac:dyDescent="0.25">
      <c r="A32" s="5"/>
      <c r="B32" s="5"/>
      <c r="C32" s="5"/>
      <c r="D32" s="5"/>
      <c r="E32" s="5"/>
      <c r="F32" s="5"/>
      <c r="G32" s="5"/>
    </row>
    <row r="33" spans="1:7" ht="78.75" customHeight="1" x14ac:dyDescent="0.25">
      <c r="A33" s="105" t="s">
        <v>99</v>
      </c>
      <c r="B33" s="122"/>
      <c r="C33" s="122"/>
      <c r="D33" s="122"/>
      <c r="E33" s="122"/>
      <c r="F33" s="122"/>
      <c r="G33" s="5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ht="19.5" x14ac:dyDescent="0.3">
      <c r="A36" s="2" t="s">
        <v>82</v>
      </c>
      <c r="B36" s="36"/>
      <c r="C36" s="36"/>
      <c r="D36" s="36"/>
      <c r="E36" s="37">
        <f>E10+E13+E16+E19+E22+E25+E27+E31</f>
        <v>0</v>
      </c>
      <c r="F36" s="108" t="s">
        <v>100</v>
      </c>
      <c r="G36" s="5"/>
    </row>
    <row r="37" spans="1:7" x14ac:dyDescent="0.25">
      <c r="A37" s="5"/>
      <c r="B37" s="5"/>
      <c r="C37" s="5"/>
      <c r="D37" s="5"/>
      <c r="E37" s="5"/>
      <c r="F37" s="5"/>
      <c r="G37" s="5"/>
    </row>
  </sheetData>
  <sheetProtection algorithmName="SHA-512" hashValue="AoQdhI+u4kLxRfkBZ91Hqz9GPf0H9asmF9KWKYZrDH/k4FwYvy1coTEipDXfu9qp9zhtqwq/MbxoGvSxjE/9mg==" saltValue="pK4f/06qwBnq5aOodF1zRw==" spinCount="100000" sheet="1" objects="1" scenarios="1" selectLockedCells="1"/>
  <mergeCells count="11">
    <mergeCell ref="B33:F33"/>
    <mergeCell ref="F30:G30"/>
    <mergeCell ref="A1:G1"/>
    <mergeCell ref="B21:E21"/>
    <mergeCell ref="B24:E24"/>
    <mergeCell ref="B5:F5"/>
    <mergeCell ref="B6:F6"/>
    <mergeCell ref="B9:E9"/>
    <mergeCell ref="B12:E12"/>
    <mergeCell ref="B15:E15"/>
    <mergeCell ref="B18:E18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13</vt:i4>
      </vt:variant>
    </vt:vector>
  </HeadingPairs>
  <TitlesOfParts>
    <vt:vector size="21" baseType="lpstr">
      <vt:lpstr>KGG 1</vt:lpstr>
      <vt:lpstr>KGG 2</vt:lpstr>
      <vt:lpstr>KGG 3</vt:lpstr>
      <vt:lpstr>KGG 4</vt:lpstr>
      <vt:lpstr>KGG 5</vt:lpstr>
      <vt:lpstr>KGG 6</vt:lpstr>
      <vt:lpstr>VB-Zeit</vt:lpstr>
      <vt:lpstr>Ergebnis</vt:lpstr>
      <vt:lpstr>'KGG 1'!max_Kinderanzahl</vt:lpstr>
      <vt:lpstr>'KGG 2'!max_Kinderanzahl</vt:lpstr>
      <vt:lpstr>'KGG 3'!max_Kinderanzahl</vt:lpstr>
      <vt:lpstr>'KGG 4'!max_Kinderanzahl</vt:lpstr>
      <vt:lpstr>'KGG 5'!max_Kinderanzahl</vt:lpstr>
      <vt:lpstr>'KGG 6'!max_Kinderanzahl</vt:lpstr>
      <vt:lpstr>'KGG 1'!VB_Zeit_Leitung</vt:lpstr>
      <vt:lpstr>'KGG 2'!VB_Zeit_Leitung</vt:lpstr>
      <vt:lpstr>'KGG 3'!VB_Zeit_Leitung</vt:lpstr>
      <vt:lpstr>'KGG 4'!VB_Zeit_Leitung</vt:lpstr>
      <vt:lpstr>'KGG 5'!VB_Zeit_Leitung</vt:lpstr>
      <vt:lpstr>'KGG 6'!VB_Zeit_Leitung</vt:lpstr>
      <vt:lpstr>VB_Zeit_Leitung</vt:lpstr>
    </vt:vector>
  </TitlesOfParts>
  <Company>Amt der Vorarlberger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Geppert Bianca</dc:creator>
  <cp:lastModifiedBy>Bereiter Christoph</cp:lastModifiedBy>
  <cp:lastPrinted>2023-04-25T06:48:44Z</cp:lastPrinted>
  <dcterms:created xsi:type="dcterms:W3CDTF">2020-10-16T08:17:43Z</dcterms:created>
  <dcterms:modified xsi:type="dcterms:W3CDTF">2024-01-31T16:41:38Z</dcterms:modified>
</cp:coreProperties>
</file>