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AP\Desktop\"/>
    </mc:Choice>
  </mc:AlternateContent>
  <bookViews>
    <workbookView xWindow="0" yWindow="0" windowWidth="23040" windowHeight="9060"/>
  </bookViews>
  <sheets>
    <sheet name="KKG 1" sheetId="13" r:id="rId1"/>
    <sheet name="KKG 2" sheetId="12" r:id="rId2"/>
    <sheet name="KKG 3" sheetId="11" r:id="rId3"/>
    <sheet name="KKG 4" sheetId="10" r:id="rId4"/>
    <sheet name="KKG 5" sheetId="9" r:id="rId5"/>
    <sheet name="KKG 6" sheetId="5" r:id="rId6"/>
    <sheet name="VB-Zeit" sheetId="7" r:id="rId7"/>
    <sheet name="Ergebnis" sheetId="8" r:id="rId8"/>
  </sheets>
  <definedNames>
    <definedName name="max_Kinderanzahl" localSheetId="0">'KKG 1'!$A$41:$E$42</definedName>
    <definedName name="max_Kinderanzahl" localSheetId="1">'KKG 2'!$A$41:$E$42</definedName>
    <definedName name="max_Kinderanzahl" localSheetId="2">'KKG 3'!$A$41:$E$42</definedName>
    <definedName name="max_Kinderanzahl" localSheetId="3">'KKG 4'!$A$41:$E$42</definedName>
    <definedName name="max_Kinderanzahl" localSheetId="4">'KKG 5'!$A$41:$E$42</definedName>
    <definedName name="max_Kinderanzahl">'KKG 6'!$A$41:$E$42</definedName>
    <definedName name="VB_Zeit_Leitung">'VB-Zeit'!$A$48:$B$57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8" l="1"/>
  <c r="B15" i="7" l="1"/>
  <c r="B14" i="7"/>
  <c r="B13" i="7"/>
  <c r="B12" i="7"/>
  <c r="B11" i="7"/>
  <c r="B10" i="7"/>
  <c r="B6" i="5" l="1"/>
  <c r="B5" i="5"/>
  <c r="B6" i="9"/>
  <c r="B5" i="9"/>
  <c r="B6" i="10"/>
  <c r="B5" i="10"/>
  <c r="B6" i="11"/>
  <c r="B5" i="11"/>
  <c r="B6" i="12"/>
  <c r="B5" i="12"/>
  <c r="B24" i="8"/>
  <c r="B21" i="8"/>
  <c r="B18" i="8"/>
  <c r="B15" i="8"/>
  <c r="B12" i="8"/>
  <c r="B9" i="8"/>
  <c r="H26" i="13"/>
  <c r="F26" i="13"/>
  <c r="E26" i="13"/>
  <c r="D26" i="13"/>
  <c r="C26" i="13"/>
  <c r="H25" i="13"/>
  <c r="A37" i="13" s="1"/>
  <c r="F25" i="13"/>
  <c r="E25" i="13"/>
  <c r="D25" i="13"/>
  <c r="C25" i="13"/>
  <c r="B25" i="13"/>
  <c r="H10" i="7" s="1"/>
  <c r="L24" i="13"/>
  <c r="K24" i="13"/>
  <c r="G24" i="13"/>
  <c r="I24" i="13" s="1"/>
  <c r="L23" i="13"/>
  <c r="K23" i="13"/>
  <c r="G23" i="13"/>
  <c r="L22" i="13"/>
  <c r="K22" i="13"/>
  <c r="G22" i="13"/>
  <c r="L21" i="13"/>
  <c r="K21" i="13"/>
  <c r="G21" i="13"/>
  <c r="L20" i="13"/>
  <c r="K20" i="13"/>
  <c r="G20" i="13"/>
  <c r="I20" i="13" s="1"/>
  <c r="L19" i="13"/>
  <c r="K19" i="13"/>
  <c r="G19" i="13"/>
  <c r="L18" i="13"/>
  <c r="K18" i="13"/>
  <c r="G18" i="13"/>
  <c r="L17" i="13"/>
  <c r="K17" i="13"/>
  <c r="G17" i="13"/>
  <c r="L16" i="13"/>
  <c r="K16" i="13"/>
  <c r="G16" i="13"/>
  <c r="I16" i="13" s="1"/>
  <c r="L15" i="13"/>
  <c r="K15" i="13"/>
  <c r="G15" i="13"/>
  <c r="H26" i="12"/>
  <c r="F26" i="12"/>
  <c r="E26" i="12"/>
  <c r="D26" i="12"/>
  <c r="C26" i="12"/>
  <c r="H25" i="12"/>
  <c r="A37" i="12" s="1"/>
  <c r="F25" i="12"/>
  <c r="E25" i="12"/>
  <c r="D25" i="12"/>
  <c r="C25" i="12"/>
  <c r="B25" i="12"/>
  <c r="H11" i="7" s="1"/>
  <c r="E11" i="7" s="1"/>
  <c r="L24" i="12"/>
  <c r="K24" i="12"/>
  <c r="G24" i="12"/>
  <c r="I24" i="12" s="1"/>
  <c r="L23" i="12"/>
  <c r="K23" i="12"/>
  <c r="G23" i="12"/>
  <c r="I23" i="12" s="1"/>
  <c r="L22" i="12"/>
  <c r="K22" i="12"/>
  <c r="M22" i="12" s="1"/>
  <c r="G22" i="12"/>
  <c r="I22" i="12" s="1"/>
  <c r="L21" i="12"/>
  <c r="K21" i="12"/>
  <c r="M21" i="12" s="1"/>
  <c r="G21" i="12"/>
  <c r="L20" i="12"/>
  <c r="K20" i="12"/>
  <c r="G20" i="12"/>
  <c r="I20" i="12" s="1"/>
  <c r="L19" i="12"/>
  <c r="K19" i="12"/>
  <c r="G19" i="12"/>
  <c r="I19" i="12" s="1"/>
  <c r="L18" i="12"/>
  <c r="K18" i="12"/>
  <c r="G18" i="12"/>
  <c r="I18" i="12" s="1"/>
  <c r="L17" i="12"/>
  <c r="K17" i="12"/>
  <c r="G17" i="12"/>
  <c r="L16" i="12"/>
  <c r="K16" i="12"/>
  <c r="G16" i="12"/>
  <c r="I16" i="12" s="1"/>
  <c r="L15" i="12"/>
  <c r="K15" i="12"/>
  <c r="G15" i="12"/>
  <c r="H26" i="11"/>
  <c r="F26" i="11"/>
  <c r="E26" i="11"/>
  <c r="D26" i="11"/>
  <c r="C26" i="11"/>
  <c r="H25" i="11"/>
  <c r="A37" i="11" s="1"/>
  <c r="F25" i="11"/>
  <c r="E25" i="11"/>
  <c r="D25" i="11"/>
  <c r="C25" i="11"/>
  <c r="B25" i="11"/>
  <c r="H12" i="7" s="1"/>
  <c r="E12" i="7" s="1"/>
  <c r="L24" i="11"/>
  <c r="K24" i="11"/>
  <c r="G24" i="11"/>
  <c r="I24" i="11" s="1"/>
  <c r="L23" i="11"/>
  <c r="K23" i="11"/>
  <c r="M23" i="11" s="1"/>
  <c r="G23" i="11"/>
  <c r="I23" i="11" s="1"/>
  <c r="L22" i="11"/>
  <c r="K22" i="11"/>
  <c r="M22" i="11" s="1"/>
  <c r="G22" i="11"/>
  <c r="I22" i="11" s="1"/>
  <c r="L21" i="11"/>
  <c r="K21" i="11"/>
  <c r="G21" i="11"/>
  <c r="I21" i="11" s="1"/>
  <c r="L20" i="11"/>
  <c r="K20" i="11"/>
  <c r="G20" i="11"/>
  <c r="I20" i="11" s="1"/>
  <c r="L19" i="11"/>
  <c r="K19" i="11"/>
  <c r="G19" i="11"/>
  <c r="I19" i="11" s="1"/>
  <c r="L18" i="11"/>
  <c r="K18" i="11"/>
  <c r="G18" i="11"/>
  <c r="I18" i="11" s="1"/>
  <c r="L17" i="11"/>
  <c r="K17" i="11"/>
  <c r="M17" i="11" s="1"/>
  <c r="G17" i="11"/>
  <c r="I17" i="11" s="1"/>
  <c r="L16" i="11"/>
  <c r="K16" i="11"/>
  <c r="G16" i="11"/>
  <c r="L15" i="11"/>
  <c r="K15" i="11"/>
  <c r="G15" i="11"/>
  <c r="H26" i="10"/>
  <c r="F26" i="10"/>
  <c r="E26" i="10"/>
  <c r="D26" i="10"/>
  <c r="C26" i="10"/>
  <c r="H25" i="10"/>
  <c r="A37" i="10" s="1"/>
  <c r="F25" i="10"/>
  <c r="E25" i="10"/>
  <c r="D25" i="10"/>
  <c r="C25" i="10"/>
  <c r="B25" i="10"/>
  <c r="H13" i="7" s="1"/>
  <c r="E13" i="7" s="1"/>
  <c r="L24" i="10"/>
  <c r="K24" i="10"/>
  <c r="G24" i="10"/>
  <c r="I24" i="10" s="1"/>
  <c r="L23" i="10"/>
  <c r="K23" i="10"/>
  <c r="G23" i="10"/>
  <c r="L22" i="10"/>
  <c r="K22" i="10"/>
  <c r="G22" i="10"/>
  <c r="I22" i="10" s="1"/>
  <c r="L21" i="10"/>
  <c r="K21" i="10"/>
  <c r="G21" i="10"/>
  <c r="I21" i="10" s="1"/>
  <c r="L20" i="10"/>
  <c r="K20" i="10"/>
  <c r="G20" i="10"/>
  <c r="I20" i="10" s="1"/>
  <c r="L19" i="10"/>
  <c r="K19" i="10"/>
  <c r="J19" i="10"/>
  <c r="G19" i="10"/>
  <c r="I19" i="10" s="1"/>
  <c r="L18" i="10"/>
  <c r="K18" i="10"/>
  <c r="G18" i="10"/>
  <c r="I18" i="10" s="1"/>
  <c r="L17" i="10"/>
  <c r="K17" i="10"/>
  <c r="M17" i="10" s="1"/>
  <c r="G17" i="10"/>
  <c r="L16" i="10"/>
  <c r="K16" i="10"/>
  <c r="G16" i="10"/>
  <c r="I16" i="10" s="1"/>
  <c r="L15" i="10"/>
  <c r="K15" i="10"/>
  <c r="G15" i="10"/>
  <c r="H26" i="9"/>
  <c r="F26" i="9"/>
  <c r="E26" i="9"/>
  <c r="D26" i="9"/>
  <c r="C26" i="9"/>
  <c r="H25" i="9"/>
  <c r="A37" i="9" s="1"/>
  <c r="F25" i="9"/>
  <c r="E25" i="9"/>
  <c r="D25" i="9"/>
  <c r="C25" i="9"/>
  <c r="B25" i="9"/>
  <c r="H14" i="7" s="1"/>
  <c r="E14" i="7" s="1"/>
  <c r="L24" i="9"/>
  <c r="K24" i="9"/>
  <c r="G24" i="9"/>
  <c r="I24" i="9" s="1"/>
  <c r="L23" i="9"/>
  <c r="K23" i="9"/>
  <c r="M23" i="9" s="1"/>
  <c r="G23" i="9"/>
  <c r="I23" i="9" s="1"/>
  <c r="L22" i="9"/>
  <c r="K22" i="9"/>
  <c r="G22" i="9"/>
  <c r="L21" i="9"/>
  <c r="K21" i="9"/>
  <c r="G21" i="9"/>
  <c r="L20" i="9"/>
  <c r="K20" i="9"/>
  <c r="G20" i="9"/>
  <c r="I20" i="9" s="1"/>
  <c r="L19" i="9"/>
  <c r="K19" i="9"/>
  <c r="G19" i="9"/>
  <c r="I19" i="9" s="1"/>
  <c r="L18" i="9"/>
  <c r="K18" i="9"/>
  <c r="M18" i="9" s="1"/>
  <c r="N18" i="9" s="1"/>
  <c r="O18" i="9" s="1"/>
  <c r="B52" i="9" s="1"/>
  <c r="G18" i="9"/>
  <c r="L17" i="9"/>
  <c r="K17" i="9"/>
  <c r="M17" i="9" s="1"/>
  <c r="G17" i="9"/>
  <c r="L16" i="9"/>
  <c r="M16" i="9" s="1"/>
  <c r="K16" i="9"/>
  <c r="G16" i="9"/>
  <c r="I16" i="9" s="1"/>
  <c r="L15" i="9"/>
  <c r="K15" i="9"/>
  <c r="G15" i="9"/>
  <c r="M15" i="9" l="1"/>
  <c r="I15" i="9" s="1"/>
  <c r="J15" i="9" s="1"/>
  <c r="M15" i="10"/>
  <c r="P15" i="10" s="1"/>
  <c r="D36" i="10"/>
  <c r="M15" i="11"/>
  <c r="I15" i="11" s="1"/>
  <c r="J15" i="11" s="1"/>
  <c r="C36" i="12"/>
  <c r="C36" i="11"/>
  <c r="I17" i="9"/>
  <c r="J17" i="9" s="1"/>
  <c r="I21" i="9"/>
  <c r="J21" i="9" s="1"/>
  <c r="I18" i="9"/>
  <c r="J18" i="9" s="1"/>
  <c r="M19" i="9"/>
  <c r="N19" i="9" s="1"/>
  <c r="O19" i="9" s="1"/>
  <c r="B53" i="9" s="1"/>
  <c r="J22" i="9"/>
  <c r="I22" i="9"/>
  <c r="I17" i="10"/>
  <c r="J17" i="10" s="1"/>
  <c r="M19" i="10"/>
  <c r="I23" i="10"/>
  <c r="J23" i="10" s="1"/>
  <c r="J21" i="10"/>
  <c r="M21" i="10"/>
  <c r="M20" i="11"/>
  <c r="G26" i="11"/>
  <c r="I16" i="11"/>
  <c r="J21" i="11"/>
  <c r="I21" i="12"/>
  <c r="J21" i="12" s="1"/>
  <c r="D36" i="12"/>
  <c r="I17" i="12"/>
  <c r="J17" i="12" s="1"/>
  <c r="M16" i="13"/>
  <c r="N16" i="13" s="1"/>
  <c r="O16" i="13" s="1"/>
  <c r="B50" i="13" s="1"/>
  <c r="M22" i="13"/>
  <c r="N22" i="13" s="1"/>
  <c r="O22" i="13" s="1"/>
  <c r="B56" i="13" s="1"/>
  <c r="M21" i="13"/>
  <c r="I21" i="13" s="1"/>
  <c r="J21" i="13" s="1"/>
  <c r="M19" i="13"/>
  <c r="N19" i="13" s="1"/>
  <c r="O19" i="13" s="1"/>
  <c r="B53" i="13" s="1"/>
  <c r="C36" i="13"/>
  <c r="M21" i="9"/>
  <c r="M20" i="9"/>
  <c r="M22" i="9"/>
  <c r="N22" i="9" s="1"/>
  <c r="O22" i="9" s="1"/>
  <c r="B56" i="9" s="1"/>
  <c r="D36" i="9"/>
  <c r="C36" i="10"/>
  <c r="A36" i="10" s="1"/>
  <c r="G25" i="10"/>
  <c r="M23" i="10"/>
  <c r="M16" i="11"/>
  <c r="M21" i="11"/>
  <c r="N21" i="11" s="1"/>
  <c r="O21" i="11" s="1"/>
  <c r="B55" i="11" s="1"/>
  <c r="M19" i="11"/>
  <c r="N19" i="11" s="1"/>
  <c r="O19" i="11" s="1"/>
  <c r="B53" i="11" s="1"/>
  <c r="D36" i="11"/>
  <c r="M15" i="12"/>
  <c r="N15" i="12" s="1"/>
  <c r="O15" i="12" s="1"/>
  <c r="B49" i="12" s="1"/>
  <c r="M18" i="12"/>
  <c r="N18" i="12" s="1"/>
  <c r="O18" i="12" s="1"/>
  <c r="B52" i="12" s="1"/>
  <c r="M18" i="13"/>
  <c r="P18" i="13" s="1"/>
  <c r="M17" i="13"/>
  <c r="I17" i="13" s="1"/>
  <c r="J17" i="13" s="1"/>
  <c r="M23" i="12"/>
  <c r="P23" i="12" s="1"/>
  <c r="M15" i="13"/>
  <c r="I15" i="13" s="1"/>
  <c r="J15" i="13" s="1"/>
  <c r="G26" i="12"/>
  <c r="M23" i="13"/>
  <c r="N23" i="13" s="1"/>
  <c r="O23" i="13" s="1"/>
  <c r="B57" i="13" s="1"/>
  <c r="D36" i="13"/>
  <c r="M24" i="9"/>
  <c r="C36" i="9"/>
  <c r="P18" i="9"/>
  <c r="J16" i="9"/>
  <c r="J20" i="9"/>
  <c r="J24" i="9"/>
  <c r="P17" i="10"/>
  <c r="P19" i="10"/>
  <c r="P21" i="10"/>
  <c r="P23" i="10"/>
  <c r="M16" i="10"/>
  <c r="P16" i="10" s="1"/>
  <c r="M18" i="10"/>
  <c r="N18" i="10" s="1"/>
  <c r="O18" i="10" s="1"/>
  <c r="B52" i="10" s="1"/>
  <c r="M20" i="10"/>
  <c r="M22" i="10"/>
  <c r="M24" i="10"/>
  <c r="N24" i="10" s="1"/>
  <c r="O24" i="10" s="1"/>
  <c r="B58" i="10" s="1"/>
  <c r="N23" i="11"/>
  <c r="O23" i="11" s="1"/>
  <c r="B57" i="11" s="1"/>
  <c r="J18" i="11"/>
  <c r="J22" i="11"/>
  <c r="M18" i="11"/>
  <c r="P18" i="11" s="1"/>
  <c r="P17" i="11"/>
  <c r="J17" i="11"/>
  <c r="P21" i="11"/>
  <c r="M24" i="11"/>
  <c r="P22" i="12"/>
  <c r="N22" i="12"/>
  <c r="O22" i="12" s="1"/>
  <c r="B56" i="12" s="1"/>
  <c r="M16" i="12"/>
  <c r="N16" i="12" s="1"/>
  <c r="O16" i="12" s="1"/>
  <c r="B50" i="12" s="1"/>
  <c r="M20" i="12"/>
  <c r="P20" i="12" s="1"/>
  <c r="M24" i="12"/>
  <c r="M17" i="12"/>
  <c r="N17" i="12" s="1"/>
  <c r="O17" i="12" s="1"/>
  <c r="B51" i="12" s="1"/>
  <c r="M19" i="12"/>
  <c r="P19" i="12" s="1"/>
  <c r="J22" i="12"/>
  <c r="J18" i="12"/>
  <c r="J20" i="12"/>
  <c r="G26" i="13"/>
  <c r="M20" i="13"/>
  <c r="P20" i="13" s="1"/>
  <c r="M24" i="13"/>
  <c r="N24" i="13" s="1"/>
  <c r="O24" i="13" s="1"/>
  <c r="B58" i="13" s="1"/>
  <c r="J24" i="13"/>
  <c r="G25" i="13"/>
  <c r="J16" i="13"/>
  <c r="J20" i="13"/>
  <c r="N24" i="12"/>
  <c r="O24" i="12" s="1"/>
  <c r="B58" i="12" s="1"/>
  <c r="N21" i="12"/>
  <c r="O21" i="12" s="1"/>
  <c r="B55" i="12" s="1"/>
  <c r="N23" i="12"/>
  <c r="O23" i="12" s="1"/>
  <c r="B57" i="12" s="1"/>
  <c r="J23" i="12"/>
  <c r="G25" i="12"/>
  <c r="J19" i="12"/>
  <c r="P24" i="12"/>
  <c r="J24" i="12"/>
  <c r="P17" i="12"/>
  <c r="P21" i="12"/>
  <c r="N22" i="11"/>
  <c r="O22" i="11" s="1"/>
  <c r="B56" i="11" s="1"/>
  <c r="P22" i="11"/>
  <c r="N17" i="11"/>
  <c r="O17" i="11" s="1"/>
  <c r="B51" i="11" s="1"/>
  <c r="N20" i="11"/>
  <c r="O20" i="11" s="1"/>
  <c r="B54" i="11" s="1"/>
  <c r="N16" i="11"/>
  <c r="O16" i="11" s="1"/>
  <c r="B50" i="11" s="1"/>
  <c r="N18" i="11"/>
  <c r="O18" i="11" s="1"/>
  <c r="B52" i="11" s="1"/>
  <c r="P19" i="11"/>
  <c r="P23" i="11"/>
  <c r="G25" i="11"/>
  <c r="J23" i="11"/>
  <c r="P16" i="11"/>
  <c r="J19" i="11"/>
  <c r="P20" i="11"/>
  <c r="P24" i="11"/>
  <c r="J16" i="11"/>
  <c r="J20" i="11"/>
  <c r="J24" i="11"/>
  <c r="J18" i="10"/>
  <c r="J22" i="10"/>
  <c r="P18" i="10"/>
  <c r="N19" i="10"/>
  <c r="O19" i="10" s="1"/>
  <c r="B53" i="10" s="1"/>
  <c r="N23" i="10"/>
  <c r="O23" i="10" s="1"/>
  <c r="B57" i="10" s="1"/>
  <c r="G26" i="10"/>
  <c r="N21" i="10"/>
  <c r="O21" i="10" s="1"/>
  <c r="B55" i="10" s="1"/>
  <c r="J16" i="10"/>
  <c r="J20" i="10"/>
  <c r="J24" i="10"/>
  <c r="N17" i="10"/>
  <c r="O17" i="10" s="1"/>
  <c r="B51" i="10" s="1"/>
  <c r="N21" i="9"/>
  <c r="O21" i="9" s="1"/>
  <c r="B55" i="9" s="1"/>
  <c r="N24" i="9"/>
  <c r="O24" i="9" s="1"/>
  <c r="B58" i="9" s="1"/>
  <c r="N20" i="9"/>
  <c r="O20" i="9" s="1"/>
  <c r="B54" i="9" s="1"/>
  <c r="N17" i="9"/>
  <c r="O17" i="9" s="1"/>
  <c r="B51" i="9" s="1"/>
  <c r="N23" i="9"/>
  <c r="O23" i="9" s="1"/>
  <c r="B57" i="9" s="1"/>
  <c r="N16" i="9"/>
  <c r="O16" i="9" s="1"/>
  <c r="B50" i="9" s="1"/>
  <c r="G26" i="9"/>
  <c r="P19" i="9"/>
  <c r="J23" i="9"/>
  <c r="P23" i="9"/>
  <c r="G25" i="9"/>
  <c r="J19" i="9"/>
  <c r="P16" i="9"/>
  <c r="P20" i="9"/>
  <c r="P24" i="9"/>
  <c r="P17" i="9"/>
  <c r="P21" i="9"/>
  <c r="F42" i="7"/>
  <c r="B6" i="8"/>
  <c r="B5" i="8"/>
  <c r="A6" i="8"/>
  <c r="A5" i="8"/>
  <c r="F43" i="7"/>
  <c r="E10" i="7" s="1"/>
  <c r="F11" i="7"/>
  <c r="F12" i="7"/>
  <c r="F14" i="7"/>
  <c r="G11" i="7"/>
  <c r="G12" i="7"/>
  <c r="G13" i="7"/>
  <c r="F13" i="7" s="1"/>
  <c r="G14" i="7"/>
  <c r="G20" i="7"/>
  <c r="E43" i="7"/>
  <c r="C43" i="7"/>
  <c r="C42" i="7"/>
  <c r="P15" i="9" l="1"/>
  <c r="N15" i="9"/>
  <c r="O15" i="9" s="1"/>
  <c r="B49" i="9" s="1"/>
  <c r="C49" i="9" s="1"/>
  <c r="A36" i="9"/>
  <c r="N15" i="10"/>
  <c r="O15" i="10" s="1"/>
  <c r="B49" i="10" s="1"/>
  <c r="C49" i="10" s="1"/>
  <c r="I15" i="10"/>
  <c r="J15" i="10" s="1"/>
  <c r="P15" i="11"/>
  <c r="N15" i="11"/>
  <c r="O15" i="11" s="1"/>
  <c r="B49" i="11" s="1"/>
  <c r="C49" i="11" s="1"/>
  <c r="A36" i="11"/>
  <c r="A36" i="12"/>
  <c r="P15" i="12"/>
  <c r="I15" i="12"/>
  <c r="J15" i="12" s="1"/>
  <c r="A36" i="13"/>
  <c r="I22" i="13"/>
  <c r="J22" i="13" s="1"/>
  <c r="I18" i="13"/>
  <c r="J18" i="13" s="1"/>
  <c r="P16" i="13"/>
  <c r="P22" i="9"/>
  <c r="P24" i="10"/>
  <c r="P18" i="12"/>
  <c r="N18" i="13"/>
  <c r="O18" i="13" s="1"/>
  <c r="B52" i="13" s="1"/>
  <c r="C52" i="13" s="1"/>
  <c r="P22" i="13"/>
  <c r="N21" i="13"/>
  <c r="O21" i="13" s="1"/>
  <c r="B55" i="13" s="1"/>
  <c r="C55" i="13" s="1"/>
  <c r="P21" i="13"/>
  <c r="P17" i="13"/>
  <c r="N17" i="13"/>
  <c r="O17" i="13" s="1"/>
  <c r="B51" i="13" s="1"/>
  <c r="C51" i="13" s="1"/>
  <c r="P23" i="13"/>
  <c r="I23" i="13"/>
  <c r="J23" i="13" s="1"/>
  <c r="I19" i="13"/>
  <c r="J19" i="13" s="1"/>
  <c r="P19" i="13"/>
  <c r="N16" i="10"/>
  <c r="O16" i="10" s="1"/>
  <c r="B50" i="10" s="1"/>
  <c r="C50" i="10" s="1"/>
  <c r="N19" i="12"/>
  <c r="O19" i="12" s="1"/>
  <c r="B53" i="12" s="1"/>
  <c r="B59" i="12" s="1"/>
  <c r="N20" i="13"/>
  <c r="O20" i="13" s="1"/>
  <c r="B54" i="13" s="1"/>
  <c r="C54" i="13" s="1"/>
  <c r="P24" i="13"/>
  <c r="C52" i="9"/>
  <c r="C58" i="10"/>
  <c r="C56" i="11"/>
  <c r="C58" i="12"/>
  <c r="C53" i="11"/>
  <c r="C57" i="10"/>
  <c r="C53" i="9"/>
  <c r="C51" i="10"/>
  <c r="C57" i="11"/>
  <c r="C55" i="12"/>
  <c r="C55" i="9"/>
  <c r="C51" i="11"/>
  <c r="C57" i="12"/>
  <c r="C56" i="9"/>
  <c r="C52" i="11"/>
  <c r="C50" i="12"/>
  <c r="C57" i="9"/>
  <c r="C51" i="12"/>
  <c r="C50" i="9"/>
  <c r="C54" i="11"/>
  <c r="C54" i="9"/>
  <c r="C52" i="10"/>
  <c r="C50" i="11"/>
  <c r="C56" i="12"/>
  <c r="C53" i="10"/>
  <c r="C55" i="10"/>
  <c r="C49" i="12"/>
  <c r="C58" i="9"/>
  <c r="C52" i="12"/>
  <c r="C51" i="9"/>
  <c r="C55" i="11"/>
  <c r="N15" i="13"/>
  <c r="O15" i="13" s="1"/>
  <c r="B49" i="13" s="1"/>
  <c r="C49" i="13" s="1"/>
  <c r="P15" i="13"/>
  <c r="P16" i="12"/>
  <c r="C53" i="13"/>
  <c r="C50" i="13"/>
  <c r="C56" i="13"/>
  <c r="C58" i="13"/>
  <c r="C57" i="13"/>
  <c r="N20" i="10"/>
  <c r="O20" i="10" s="1"/>
  <c r="B54" i="10" s="1"/>
  <c r="C54" i="10" s="1"/>
  <c r="N22" i="10"/>
  <c r="O22" i="10" s="1"/>
  <c r="B56" i="10" s="1"/>
  <c r="P20" i="10"/>
  <c r="P22" i="10"/>
  <c r="N24" i="11"/>
  <c r="O24" i="11" s="1"/>
  <c r="B58" i="11" s="1"/>
  <c r="J16" i="12"/>
  <c r="N20" i="12"/>
  <c r="O20" i="12" s="1"/>
  <c r="B54" i="12" s="1"/>
  <c r="C54" i="12" s="1"/>
  <c r="F20" i="7"/>
  <c r="B59" i="9" l="1"/>
  <c r="B59" i="10"/>
  <c r="B59" i="11"/>
  <c r="C56" i="10"/>
  <c r="C53" i="12"/>
  <c r="C58" i="11"/>
  <c r="C59" i="11" s="1"/>
  <c r="E16" i="8" s="1"/>
  <c r="B59" i="13"/>
  <c r="C59" i="13"/>
  <c r="E10" i="8" s="1"/>
  <c r="C59" i="12"/>
  <c r="E13" i="8" s="1"/>
  <c r="C59" i="9"/>
  <c r="E22" i="8" s="1"/>
  <c r="C59" i="10"/>
  <c r="E19" i="8" s="1"/>
  <c r="B25" i="5"/>
  <c r="H15" i="7" s="1"/>
  <c r="E15" i="7" l="1"/>
  <c r="F15" i="7"/>
  <c r="G15" i="7"/>
  <c r="G10" i="7"/>
  <c r="F10" i="7" s="1"/>
  <c r="E16" i="7" l="1"/>
  <c r="F16" i="7"/>
  <c r="H26" i="5"/>
  <c r="H25" i="5"/>
  <c r="A37" i="5" s="1"/>
  <c r="F23" i="7" l="1"/>
  <c r="E27" i="8" s="1"/>
  <c r="D26" i="5"/>
  <c r="E26" i="5"/>
  <c r="F26" i="5"/>
  <c r="C26" i="5"/>
  <c r="D36" i="5" l="1"/>
  <c r="C36" i="5"/>
  <c r="L16" i="5"/>
  <c r="L17" i="5"/>
  <c r="L18" i="5"/>
  <c r="L19" i="5"/>
  <c r="L20" i="5"/>
  <c r="L21" i="5"/>
  <c r="L22" i="5"/>
  <c r="L23" i="5"/>
  <c r="L24" i="5"/>
  <c r="L15" i="5"/>
  <c r="A36" i="5" l="1"/>
  <c r="K16" i="5"/>
  <c r="M16" i="5" s="1"/>
  <c r="K15" i="5" l="1"/>
  <c r="M15" i="5" s="1"/>
  <c r="K22" i="5" l="1"/>
  <c r="M22" i="5" s="1"/>
  <c r="K23" i="5"/>
  <c r="M23" i="5" s="1"/>
  <c r="K24" i="5"/>
  <c r="M24" i="5" s="1"/>
  <c r="K17" i="5"/>
  <c r="M17" i="5" s="1"/>
  <c r="K18" i="5"/>
  <c r="M18" i="5" s="1"/>
  <c r="K19" i="5"/>
  <c r="M19" i="5" s="1"/>
  <c r="K20" i="5"/>
  <c r="M20" i="5" s="1"/>
  <c r="K21" i="5"/>
  <c r="M21" i="5" s="1"/>
  <c r="D25" i="5"/>
  <c r="E25" i="5"/>
  <c r="F25" i="5"/>
  <c r="C25" i="5"/>
  <c r="G24" i="5" l="1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6" i="5"/>
  <c r="I16" i="5" s="1"/>
  <c r="G15" i="5"/>
  <c r="I15" i="5" s="1"/>
  <c r="B32" i="7" l="1"/>
  <c r="B31" i="7"/>
  <c r="B35" i="7"/>
  <c r="J17" i="5"/>
  <c r="B29" i="7"/>
  <c r="B30" i="7"/>
  <c r="B33" i="7"/>
  <c r="J22" i="5"/>
  <c r="B34" i="7"/>
  <c r="J15" i="5"/>
  <c r="B27" i="7"/>
  <c r="B28" i="7"/>
  <c r="J24" i="5"/>
  <c r="B36" i="7"/>
  <c r="G25" i="5"/>
  <c r="G26" i="5"/>
  <c r="P16" i="5"/>
  <c r="J16" i="5"/>
  <c r="N16" i="5"/>
  <c r="N22" i="5"/>
  <c r="P15" i="5"/>
  <c r="N15" i="5"/>
  <c r="J23" i="5"/>
  <c r="N23" i="5"/>
  <c r="P24" i="5"/>
  <c r="N24" i="5"/>
  <c r="N17" i="5"/>
  <c r="J18" i="5"/>
  <c r="N18" i="5"/>
  <c r="J19" i="5"/>
  <c r="N19" i="5"/>
  <c r="P20" i="5"/>
  <c r="J20" i="5"/>
  <c r="N20" i="5"/>
  <c r="P21" i="5"/>
  <c r="J21" i="5"/>
  <c r="N21" i="5"/>
  <c r="P18" i="5"/>
  <c r="P22" i="5"/>
  <c r="P17" i="5"/>
  <c r="P23" i="5"/>
  <c r="P19" i="5"/>
  <c r="O22" i="5" l="1"/>
  <c r="B56" i="5" s="1"/>
  <c r="C56" i="5" s="1"/>
  <c r="O21" i="5"/>
  <c r="B55" i="5" s="1"/>
  <c r="C55" i="5" s="1"/>
  <c r="O23" i="5"/>
  <c r="O18" i="5"/>
  <c r="B52" i="5" s="1"/>
  <c r="C52" i="5" s="1"/>
  <c r="O15" i="5"/>
  <c r="B49" i="5" s="1"/>
  <c r="C49" i="5" s="1"/>
  <c r="O20" i="5"/>
  <c r="B54" i="5" s="1"/>
  <c r="C54" i="5" s="1"/>
  <c r="O16" i="5"/>
  <c r="B50" i="5" s="1"/>
  <c r="C50" i="5" s="1"/>
  <c r="O19" i="5"/>
  <c r="B53" i="5" s="1"/>
  <c r="C53" i="5" s="1"/>
  <c r="O17" i="5"/>
  <c r="B51" i="5" s="1"/>
  <c r="C51" i="5" s="1"/>
  <c r="O24" i="5"/>
  <c r="B58" i="5" s="1"/>
  <c r="C58" i="5" s="1"/>
  <c r="B57" i="5" l="1"/>
  <c r="C57" i="5" s="1"/>
  <c r="B59" i="5" l="1"/>
  <c r="C59" i="5"/>
  <c r="E25" i="8" s="1"/>
  <c r="E36" i="8" s="1"/>
  <c r="E39" i="8" s="1"/>
</calcChain>
</file>

<file path=xl/sharedStrings.xml><?xml version="1.0" encoding="utf-8"?>
<sst xmlns="http://schemas.openxmlformats.org/spreadsheetml/2006/main" count="544" uniqueCount="99">
  <si>
    <t>Summe</t>
  </si>
  <si>
    <t>Anzahl</t>
  </si>
  <si>
    <t>Personal</t>
  </si>
  <si>
    <t xml:space="preserve"> Kinderanzahl</t>
  </si>
  <si>
    <t>Gesamt</t>
  </si>
  <si>
    <t>Montag VM</t>
  </si>
  <si>
    <t>Montag NM</t>
  </si>
  <si>
    <t>Dienstag  VM</t>
  </si>
  <si>
    <t>Dienstag  NM</t>
  </si>
  <si>
    <t>Mittwoch VM</t>
  </si>
  <si>
    <t>Mittwoch NM</t>
  </si>
  <si>
    <t>Donnerstag VM</t>
  </si>
  <si>
    <t>Donnerstag NM</t>
  </si>
  <si>
    <t>Freitag VM</t>
  </si>
  <si>
    <t>Freitag NM</t>
  </si>
  <si>
    <t>Prüfung Gruppenform</t>
  </si>
  <si>
    <t>Prüfung Betreuungsschlüssel/Gruppengröße</t>
  </si>
  <si>
    <t>B-Schlüssel</t>
  </si>
  <si>
    <t>G-Größe</t>
  </si>
  <si>
    <t>St% pro Kind</t>
  </si>
  <si>
    <t>Variante</t>
  </si>
  <si>
    <t xml:space="preserve">Prüfung </t>
  </si>
  <si>
    <t>Prüfung</t>
  </si>
  <si>
    <t>0- bis 1-jährige</t>
  </si>
  <si>
    <t>Variante fix</t>
  </si>
  <si>
    <t>Öffnungszeit VM:</t>
  </si>
  <si>
    <t>Öffnungszeit NM:</t>
  </si>
  <si>
    <t>ÖZ in Std</t>
  </si>
  <si>
    <t>Betreuungsstunden</t>
  </si>
  <si>
    <t>Gruppengröße</t>
  </si>
  <si>
    <t>Berechnung Stellenprozent</t>
  </si>
  <si>
    <t>KV</t>
  </si>
  <si>
    <t>GAG und andere</t>
  </si>
  <si>
    <t>Std/Wo</t>
  </si>
  <si>
    <t>St%</t>
  </si>
  <si>
    <t>ST%</t>
  </si>
  <si>
    <t>Stunden</t>
  </si>
  <si>
    <t>wöchentliche Vor- und Nachbereitungszeit</t>
  </si>
  <si>
    <t>Stundenausmaß pro Woche laut Gehaltsschema</t>
  </si>
  <si>
    <t>mind. wöchentl. Vor- und Nachbereitungszeit</t>
  </si>
  <si>
    <t>nach ÖZ in Std.</t>
  </si>
  <si>
    <t>wöchentliche Vorbereitungszeit Leitung</t>
  </si>
  <si>
    <t>Gruppenanzahl</t>
  </si>
  <si>
    <t>wöchentl. Vorbereitungszeit Leitung</t>
  </si>
  <si>
    <t>VB-Zeit in Stunden</t>
  </si>
  <si>
    <t>GAG oder KV</t>
  </si>
  <si>
    <t>Std/Jahr VZ</t>
  </si>
  <si>
    <t>Anteil VBZ</t>
  </si>
  <si>
    <t>Summe ST%-Kinderdienst</t>
  </si>
  <si>
    <t>von</t>
  </si>
  <si>
    <t>bis</t>
  </si>
  <si>
    <t>Bezeichnung</t>
  </si>
  <si>
    <t>KKG mit überw. 0- bis 1-jährige</t>
  </si>
  <si>
    <t>KKG mit überw. 2-jährige</t>
  </si>
  <si>
    <t>VZÄ</t>
  </si>
  <si>
    <t>Kinderanzahl</t>
  </si>
  <si>
    <t>max.</t>
  </si>
  <si>
    <t>förderbar</t>
  </si>
  <si>
    <t>Anwesenheit*ÖZ</t>
  </si>
  <si>
    <t>I-Kind(er)</t>
  </si>
  <si>
    <t>Stunden pro Woche in denen I-Kinder anwesend sind:</t>
  </si>
  <si>
    <t>sind mehrere I-Kinder gleichzeitig anwesend, gelten diese Stunden nur einmal</t>
  </si>
  <si>
    <t>Daten zur Berechnung der Vorbereitungszeit</t>
  </si>
  <si>
    <t>davon Anzahl</t>
  </si>
  <si>
    <t>Berechnung Stellenprozent und Personaleinsatz in Kleinkindgruppen</t>
  </si>
  <si>
    <t>0-1-Jährige</t>
  </si>
  <si>
    <t>2-Jährige</t>
  </si>
  <si>
    <t>3-Jährige</t>
  </si>
  <si>
    <t>ab 4-Jährige</t>
  </si>
  <si>
    <t>Name:</t>
  </si>
  <si>
    <t>Standort:</t>
  </si>
  <si>
    <t>Gruppe</t>
  </si>
  <si>
    <t>Gruppe:</t>
  </si>
  <si>
    <t>Information zur Berechnung</t>
  </si>
  <si>
    <t>Kinderdienst</t>
  </si>
  <si>
    <t>Berechnung Vor- und Nachbereitungszeit</t>
  </si>
  <si>
    <t>Vor- und Nachbereitungszeit pro Gruppe</t>
  </si>
  <si>
    <t>Vor- und Nachbereitungszeit pro Einrichtung</t>
  </si>
  <si>
    <t>Summe Vor- und Nachbereitungszeit</t>
  </si>
  <si>
    <t>Entlohnung nach KV</t>
  </si>
  <si>
    <t>Entlohnung nach GAG oder andere</t>
  </si>
  <si>
    <t>Bitte ankreuzen</t>
  </si>
  <si>
    <t>jährlich</t>
  </si>
  <si>
    <t>wöchentlich</t>
  </si>
  <si>
    <t>Endergebnis Vor- und Nachbereitungszeit</t>
  </si>
  <si>
    <t>Endergebnis der Berechnung Stellenprozent und Personaleinsatz</t>
  </si>
  <si>
    <t>Kleinkindgruppen</t>
  </si>
  <si>
    <t>beantragte Stellenprozent</t>
  </si>
  <si>
    <t>Anwesenheit der Kinder Gesamt</t>
  </si>
  <si>
    <t>Anzahl Wochenstunden</t>
  </si>
  <si>
    <t>zusätzliche Stellenprozente</t>
  </si>
  <si>
    <t>Prüfung + Genehmigung durch Fachaufsicht nötig</t>
  </si>
  <si>
    <t>zusätzliches Personal für die Betreuung von Integrationskindern</t>
  </si>
  <si>
    <t>Anmerkung:</t>
  </si>
  <si>
    <t>%</t>
  </si>
  <si>
    <t>Endergebnis KKG</t>
  </si>
  <si>
    <t>Endergebnis Gesamt</t>
  </si>
  <si>
    <t>Endergebnis ST% KGG</t>
  </si>
  <si>
    <t>Endergebnis VB-Zeit KGG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</si>
</sst>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7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7" fillId="0" borderId="0" xfId="0" applyFont="1" applyBorder="1"/>
    <xf numFmtId="0" fontId="10" fillId="0" borderId="0" xfId="0" applyFont="1" applyBorder="1"/>
    <xf numFmtId="0" fontId="10" fillId="0" borderId="0" xfId="0" applyFont="1"/>
    <xf numFmtId="0" fontId="7" fillId="0" borderId="0" xfId="0" applyFont="1"/>
    <xf numFmtId="0" fontId="6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" fontId="11" fillId="2" borderId="7" xfId="0" applyNumberFormat="1" applyFont="1" applyFill="1" applyBorder="1" applyAlignment="1">
      <alignment horizontal="center"/>
    </xf>
    <xf numFmtId="0" fontId="0" fillId="0" borderId="2" xfId="0" applyBorder="1"/>
    <xf numFmtId="0" fontId="2" fillId="2" borderId="0" xfId="0" applyFont="1" applyFill="1"/>
    <xf numFmtId="0" fontId="0" fillId="2" borderId="4" xfId="0" applyFill="1" applyBorder="1"/>
    <xf numFmtId="0" fontId="1" fillId="2" borderId="4" xfId="0" applyFont="1" applyFill="1" applyBorder="1"/>
    <xf numFmtId="0" fontId="0" fillId="2" borderId="4" xfId="0" applyFont="1" applyFill="1" applyBorder="1"/>
    <xf numFmtId="0" fontId="7" fillId="2" borderId="4" xfId="0" applyFont="1" applyFill="1" applyBorder="1"/>
    <xf numFmtId="0" fontId="3" fillId="2" borderId="0" xfId="0" applyFont="1" applyFill="1" applyBorder="1"/>
    <xf numFmtId="0" fontId="7" fillId="2" borderId="0" xfId="0" applyFont="1" applyFill="1" applyBorder="1"/>
    <xf numFmtId="0" fontId="0" fillId="0" borderId="0" xfId="0" applyFont="1"/>
    <xf numFmtId="1" fontId="9" fillId="2" borderId="7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14" fillId="0" borderId="0" xfId="0" applyFont="1"/>
    <xf numFmtId="0" fontId="0" fillId="2" borderId="0" xfId="0" applyFill="1"/>
    <xf numFmtId="0" fontId="12" fillId="2" borderId="0" xfId="0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2" fillId="2" borderId="0" xfId="0" applyFont="1" applyFill="1" applyBorder="1"/>
    <xf numFmtId="0" fontId="4" fillId="2" borderId="0" xfId="0" applyFont="1" applyFill="1"/>
    <xf numFmtId="0" fontId="1" fillId="2" borderId="0" xfId="0" applyFont="1" applyFill="1" applyAlignment="1">
      <alignment horizontal="center" vertical="top"/>
    </xf>
    <xf numFmtId="0" fontId="10" fillId="2" borderId="0" xfId="0" applyFont="1" applyFill="1" applyBorder="1"/>
    <xf numFmtId="0" fontId="5" fillId="2" borderId="0" xfId="0" quotePrefix="1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2" fontId="10" fillId="2" borderId="0" xfId="0" applyNumberFormat="1" applyFont="1" applyFill="1" applyBorder="1"/>
    <xf numFmtId="2" fontId="10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1" fillId="2" borderId="0" xfId="0" applyFont="1" applyFill="1" applyProtection="1">
      <protection locked="0"/>
    </xf>
    <xf numFmtId="0" fontId="5" fillId="2" borderId="0" xfId="0" applyFont="1" applyFill="1" applyAlignment="1" applyProtection="1">
      <protection locked="0"/>
    </xf>
    <xf numFmtId="20" fontId="1" fillId="3" borderId="1" xfId="0" applyNumberFormat="1" applyFont="1" applyFill="1" applyBorder="1" applyProtection="1">
      <protection locked="0"/>
    </xf>
    <xf numFmtId="0" fontId="0" fillId="0" borderId="0" xfId="0" applyFill="1"/>
    <xf numFmtId="0" fontId="1" fillId="2" borderId="0" xfId="0" applyFont="1" applyFill="1" applyBorder="1" applyAlignment="1">
      <alignment horizontal="center"/>
    </xf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13" fillId="2" borderId="0" xfId="0" applyFont="1" applyFill="1"/>
    <xf numFmtId="0" fontId="15" fillId="2" borderId="0" xfId="0" applyFont="1" applyFill="1"/>
    <xf numFmtId="0" fontId="15" fillId="2" borderId="0" xfId="0" applyFont="1" applyFill="1" applyBorder="1"/>
    <xf numFmtId="0" fontId="0" fillId="2" borderId="0" xfId="0" applyFill="1" applyBorder="1"/>
    <xf numFmtId="0" fontId="10" fillId="2" borderId="0" xfId="0" applyFont="1" applyFill="1"/>
    <xf numFmtId="2" fontId="10" fillId="2" borderId="0" xfId="0" applyNumberFormat="1" applyFont="1" applyFill="1" applyAlignment="1">
      <alignment horizontal="center"/>
    </xf>
    <xf numFmtId="0" fontId="7" fillId="2" borderId="0" xfId="0" applyFont="1" applyFill="1"/>
    <xf numFmtId="20" fontId="10" fillId="2" borderId="0" xfId="0" applyNumberFormat="1" applyFont="1" applyFill="1" applyAlignment="1">
      <alignment horizontal="center"/>
    </xf>
    <xf numFmtId="0" fontId="0" fillId="2" borderId="0" xfId="0" applyFont="1" applyFill="1"/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/>
    <xf numFmtId="0" fontId="10" fillId="2" borderId="0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wrapText="1"/>
    </xf>
    <xf numFmtId="2" fontId="10" fillId="2" borderId="0" xfId="0" applyNumberFormat="1" applyFont="1" applyFill="1"/>
    <xf numFmtId="0" fontId="12" fillId="2" borderId="0" xfId="0" applyFont="1" applyFill="1"/>
    <xf numFmtId="2" fontId="5" fillId="2" borderId="0" xfId="0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2" fontId="13" fillId="2" borderId="0" xfId="0" applyNumberFormat="1" applyFont="1" applyFill="1" applyBorder="1"/>
    <xf numFmtId="2" fontId="15" fillId="2" borderId="0" xfId="0" applyNumberFormat="1" applyFont="1" applyFill="1" applyBorder="1"/>
    <xf numFmtId="0" fontId="15" fillId="2" borderId="0" xfId="0" applyFont="1" applyFill="1" applyBorder="1" applyAlignment="1">
      <alignment horizontal="center"/>
    </xf>
    <xf numFmtId="2" fontId="0" fillId="2" borderId="0" xfId="0" applyNumberFormat="1" applyFill="1"/>
    <xf numFmtId="2" fontId="12" fillId="2" borderId="0" xfId="0" applyNumberFormat="1" applyFont="1" applyFill="1"/>
    <xf numFmtId="0" fontId="0" fillId="2" borderId="0" xfId="0" applyFont="1" applyFill="1" applyBorder="1"/>
    <xf numFmtId="1" fontId="10" fillId="2" borderId="0" xfId="0" applyNumberFormat="1" applyFont="1" applyFill="1"/>
    <xf numFmtId="0" fontId="5" fillId="2" borderId="0" xfId="0" applyFont="1" applyFill="1" applyBorder="1" applyAlignment="1">
      <alignment horizontal="left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3" fillId="2" borderId="0" xfId="0" applyFont="1" applyFill="1" applyProtection="1"/>
    <xf numFmtId="0" fontId="0" fillId="3" borderId="1" xfId="0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/>
    <xf numFmtId="2" fontId="7" fillId="2" borderId="8" xfId="0" applyNumberFormat="1" applyFont="1" applyFill="1" applyBorder="1"/>
    <xf numFmtId="0" fontId="1" fillId="2" borderId="0" xfId="0" applyFont="1" applyFill="1" applyAlignment="1">
      <alignment vertical="center"/>
    </xf>
    <xf numFmtId="2" fontId="0" fillId="3" borderId="0" xfId="0" applyNumberFormat="1" applyFill="1" applyAlignment="1" applyProtection="1">
      <alignment vertical="center"/>
      <protection locked="0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2" fontId="0" fillId="2" borderId="0" xfId="0" applyNumberFormat="1" applyFill="1" applyAlignment="1" applyProtection="1">
      <alignment vertical="center"/>
    </xf>
    <xf numFmtId="0" fontId="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0" fillId="2" borderId="2" xfId="0" applyFill="1" applyBorder="1"/>
    <xf numFmtId="0" fontId="7" fillId="2" borderId="0" xfId="0" applyFont="1" applyFill="1" applyAlignment="1" applyProtection="1"/>
    <xf numFmtId="0" fontId="5" fillId="3" borderId="1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3" borderId="0" xfId="0" applyFill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0" fontId="0" fillId="2" borderId="3" xfId="0" applyFill="1" applyBorder="1" applyAlignment="1">
      <alignment horizontal="left"/>
    </xf>
  </cellXfs>
  <cellStyles count="1">
    <cellStyle name="Standard" xfId="0" builtinId="0"/>
  </cellStyles>
  <dxfs count="6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workbookViewId="0">
      <selection activeCell="B5" sqref="B5:F5"/>
    </sheetView>
  </sheetViews>
  <sheetFormatPr baseColWidth="10" defaultRowHeight="15" x14ac:dyDescent="0.25"/>
  <cols>
    <col min="1" max="1" width="24.85546875" customWidth="1"/>
    <col min="2" max="2" width="10.5703125" customWidth="1"/>
    <col min="6" max="6" width="12.5703125" customWidth="1"/>
    <col min="7" max="7" width="13" customWidth="1"/>
    <col min="8" max="8" width="13.7109375" customWidth="1"/>
    <col min="9" max="10" width="12.28515625" customWidth="1"/>
    <col min="11" max="14" width="0" hidden="1" customWidth="1"/>
    <col min="15" max="15" width="13.5703125" customWidth="1"/>
  </cols>
  <sheetData>
    <row r="1" spans="1:16" ht="26.25" x14ac:dyDescent="0.4">
      <c r="A1" s="27" t="s">
        <v>64</v>
      </c>
      <c r="J1" s="51"/>
      <c r="K1" s="49"/>
      <c r="L1" s="49"/>
      <c r="M1" s="49"/>
      <c r="N1" s="49"/>
      <c r="O1" s="49"/>
      <c r="P1" s="49"/>
    </row>
    <row r="2" spans="1:16" s="24" customFormat="1" ht="16.5" customHeight="1" x14ac:dyDescent="0.25">
      <c r="A2" s="6"/>
      <c r="J2" s="52"/>
      <c r="K2" s="53"/>
      <c r="L2" s="53"/>
      <c r="M2" s="53"/>
      <c r="N2" s="53"/>
      <c r="O2" s="53"/>
      <c r="P2" s="53"/>
    </row>
    <row r="3" spans="1:16" s="24" customFormat="1" ht="16.5" customHeight="1" x14ac:dyDescent="0.25">
      <c r="A3" s="6"/>
      <c r="J3" s="52"/>
      <c r="K3" s="53"/>
      <c r="L3" s="53"/>
      <c r="M3" s="53"/>
      <c r="N3" s="53"/>
      <c r="O3" s="53"/>
      <c r="P3" s="53"/>
    </row>
    <row r="4" spans="1:16" s="24" customFormat="1" x14ac:dyDescent="0.25">
      <c r="A4" s="60"/>
      <c r="B4" s="62"/>
      <c r="C4" s="62"/>
      <c r="D4" s="62"/>
      <c r="E4" s="62"/>
      <c r="F4" s="62"/>
      <c r="G4" s="62"/>
      <c r="J4" s="52"/>
      <c r="K4" s="53"/>
      <c r="L4" s="53"/>
      <c r="M4" s="53"/>
      <c r="N4" s="53"/>
      <c r="O4" s="53"/>
      <c r="P4" s="53"/>
    </row>
    <row r="5" spans="1:16" ht="26.25" x14ac:dyDescent="0.4">
      <c r="A5" s="55" t="s">
        <v>69</v>
      </c>
      <c r="B5" s="104"/>
      <c r="C5" s="104"/>
      <c r="D5" s="104"/>
      <c r="E5" s="104"/>
      <c r="F5" s="104"/>
      <c r="G5" s="28"/>
      <c r="J5" s="51"/>
      <c r="K5" s="49"/>
      <c r="L5" s="49"/>
      <c r="M5" s="49"/>
      <c r="N5" s="49"/>
      <c r="O5" s="49"/>
      <c r="P5" s="49"/>
    </row>
    <row r="6" spans="1:16" ht="26.25" x14ac:dyDescent="0.4">
      <c r="A6" s="55" t="s">
        <v>70</v>
      </c>
      <c r="B6" s="104"/>
      <c r="C6" s="104"/>
      <c r="D6" s="104"/>
      <c r="E6" s="104"/>
      <c r="F6" s="104"/>
      <c r="G6" s="28"/>
      <c r="J6" s="51"/>
      <c r="K6" s="49"/>
      <c r="L6" s="49"/>
      <c r="M6" s="49"/>
      <c r="N6" s="49"/>
      <c r="O6" s="49"/>
      <c r="P6" s="49"/>
    </row>
    <row r="7" spans="1:16" x14ac:dyDescent="0.25">
      <c r="A7" s="28"/>
      <c r="B7" s="28"/>
      <c r="C7" s="28"/>
      <c r="D7" s="28"/>
      <c r="E7" s="28"/>
      <c r="F7" s="28"/>
      <c r="G7" s="28"/>
      <c r="J7" s="49"/>
      <c r="K7" s="49"/>
      <c r="L7" s="49"/>
      <c r="M7" s="49"/>
      <c r="N7" s="49"/>
      <c r="O7" s="49"/>
      <c r="P7" s="49"/>
    </row>
    <row r="8" spans="1:16" x14ac:dyDescent="0.25">
      <c r="A8" s="32"/>
      <c r="B8" s="35" t="s">
        <v>49</v>
      </c>
      <c r="C8" s="35" t="s">
        <v>50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2" t="s">
        <v>25</v>
      </c>
      <c r="B9" s="48"/>
      <c r="C9" s="48"/>
      <c r="D9" s="28"/>
      <c r="E9" s="46" t="s">
        <v>72</v>
      </c>
      <c r="F9" s="105"/>
      <c r="G9" s="105"/>
      <c r="H9" s="47"/>
      <c r="I9" s="26"/>
      <c r="J9" s="26"/>
      <c r="K9" s="26"/>
      <c r="L9" s="26"/>
      <c r="M9" s="26"/>
      <c r="N9" s="26"/>
      <c r="O9" s="28"/>
      <c r="P9" s="28"/>
    </row>
    <row r="10" spans="1:16" x14ac:dyDescent="0.25">
      <c r="A10" s="32" t="s">
        <v>26</v>
      </c>
      <c r="B10" s="48"/>
      <c r="C10" s="48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6" x14ac:dyDescent="0.25">
      <c r="A11" s="34"/>
      <c r="B11" s="34"/>
      <c r="C11" s="26"/>
      <c r="D11" s="85"/>
      <c r="E11" s="85"/>
      <c r="F11" s="85"/>
      <c r="G11" s="86"/>
      <c r="H11" s="85"/>
      <c r="I11" s="85"/>
      <c r="J11" s="86"/>
      <c r="K11" s="106"/>
      <c r="L11" s="106"/>
      <c r="M11" s="106"/>
      <c r="N11" s="106"/>
      <c r="O11" s="85"/>
      <c r="P11" s="85"/>
    </row>
    <row r="12" spans="1:16" ht="19.5" x14ac:dyDescent="0.3">
      <c r="A12" s="17" t="s">
        <v>28</v>
      </c>
      <c r="B12" s="28"/>
      <c r="C12" s="28"/>
      <c r="D12" s="85"/>
      <c r="E12" s="85"/>
      <c r="F12" s="85"/>
      <c r="G12" s="85"/>
      <c r="H12" s="85"/>
      <c r="I12" s="107"/>
      <c r="J12" s="107"/>
      <c r="K12" s="107"/>
      <c r="L12" s="107"/>
      <c r="M12" s="107"/>
      <c r="N12" s="107"/>
      <c r="O12" s="107"/>
      <c r="P12" s="107"/>
    </row>
    <row r="13" spans="1:16" x14ac:dyDescent="0.25">
      <c r="A13" s="18"/>
      <c r="B13" s="108" t="s">
        <v>27</v>
      </c>
      <c r="C13" s="50" t="s">
        <v>1</v>
      </c>
      <c r="D13" s="50" t="s">
        <v>1</v>
      </c>
      <c r="E13" s="50" t="s">
        <v>1</v>
      </c>
      <c r="F13" s="50" t="s">
        <v>1</v>
      </c>
      <c r="G13" s="29" t="s">
        <v>3</v>
      </c>
      <c r="H13" s="50" t="s">
        <v>63</v>
      </c>
      <c r="I13" s="8" t="s">
        <v>55</v>
      </c>
      <c r="J13" s="7" t="s">
        <v>22</v>
      </c>
      <c r="K13" s="7" t="s">
        <v>22</v>
      </c>
      <c r="L13" s="7" t="s">
        <v>22</v>
      </c>
      <c r="M13" s="7" t="s">
        <v>22</v>
      </c>
      <c r="N13" s="7" t="s">
        <v>2</v>
      </c>
      <c r="O13" s="8" t="s">
        <v>2</v>
      </c>
      <c r="P13" s="7" t="s">
        <v>21</v>
      </c>
    </row>
    <row r="14" spans="1:16" x14ac:dyDescent="0.25">
      <c r="A14" s="18"/>
      <c r="B14" s="108"/>
      <c r="C14" s="29" t="s">
        <v>65</v>
      </c>
      <c r="D14" s="29" t="s">
        <v>66</v>
      </c>
      <c r="E14" s="29" t="s">
        <v>67</v>
      </c>
      <c r="F14" s="29" t="s">
        <v>68</v>
      </c>
      <c r="G14" s="29" t="s">
        <v>4</v>
      </c>
      <c r="H14" s="29" t="s">
        <v>59</v>
      </c>
      <c r="I14" s="9" t="s">
        <v>56</v>
      </c>
      <c r="J14" s="7" t="s">
        <v>55</v>
      </c>
      <c r="K14" s="7" t="s">
        <v>23</v>
      </c>
      <c r="L14" s="7" t="s">
        <v>20</v>
      </c>
      <c r="M14" s="7" t="s">
        <v>24</v>
      </c>
      <c r="N14" s="7" t="s">
        <v>54</v>
      </c>
      <c r="O14" s="9" t="s">
        <v>57</v>
      </c>
      <c r="P14" s="7" t="s">
        <v>29</v>
      </c>
    </row>
    <row r="15" spans="1:16" ht="18.75" x14ac:dyDescent="0.3">
      <c r="A15" s="19" t="s">
        <v>5</v>
      </c>
      <c r="B15" s="82"/>
      <c r="C15" s="63"/>
      <c r="D15" s="63"/>
      <c r="E15" s="63"/>
      <c r="F15" s="63"/>
      <c r="G15" s="44">
        <f t="shared" ref="G15:G24" si="0">C15+D15+E15+F15</f>
        <v>0</v>
      </c>
      <c r="H15" s="63"/>
      <c r="I15" s="12">
        <f>IF(G15=0,0,IF(M15=1,$C$41,$C$42))</f>
        <v>0</v>
      </c>
      <c r="J15" s="10" t="b">
        <f t="shared" ref="J15:J24" si="1">IF(G15&lt;=I15,TRUE,FALSE)</f>
        <v>1</v>
      </c>
      <c r="K15" s="10" t="str">
        <f t="shared" ref="K15:K24" si="2">IF(C15&gt;4,"1","2")</f>
        <v>2</v>
      </c>
      <c r="L15" s="11">
        <f t="shared" ref="L15:L24" si="3">IF(C15&gt;D15+E15+F15,$A$41,$A$42)</f>
        <v>2</v>
      </c>
      <c r="M15" s="11">
        <f t="shared" ref="M15:M24" si="4">IF(K15+L15&gt;=4,$A$42,$A$41)</f>
        <v>2</v>
      </c>
      <c r="N15" s="10">
        <f t="shared" ref="N15:N24" si="5">IF(M15=1,G15*$D$41,G15*$D$42)</f>
        <v>0</v>
      </c>
      <c r="O15" s="12">
        <f>ROUNDUP(N15,0)</f>
        <v>0</v>
      </c>
      <c r="P15" s="13" t="b">
        <f t="shared" ref="P15:P24" si="6">IF(IF(AND(G15&gt;$C$42,M15=2),FALSE,TRUE),IF(AND(G15&gt;$C$41,M15=1),FALSE,TRUE))</f>
        <v>1</v>
      </c>
    </row>
    <row r="16" spans="1:16" ht="18.75" x14ac:dyDescent="0.3">
      <c r="A16" s="20" t="s">
        <v>6</v>
      </c>
      <c r="B16" s="83"/>
      <c r="C16" s="64"/>
      <c r="D16" s="64"/>
      <c r="E16" s="64"/>
      <c r="F16" s="64"/>
      <c r="G16" s="45">
        <f t="shared" si="0"/>
        <v>0</v>
      </c>
      <c r="H16" s="64"/>
      <c r="I16" s="12">
        <f t="shared" ref="I16:I24" si="7">IF(G16=0,0,IF(M16=1,$C$41,$C$42))</f>
        <v>0</v>
      </c>
      <c r="J16" s="10" t="b">
        <f t="shared" si="1"/>
        <v>1</v>
      </c>
      <c r="K16" s="10" t="str">
        <f t="shared" si="2"/>
        <v>2</v>
      </c>
      <c r="L16" s="11">
        <f t="shared" si="3"/>
        <v>2</v>
      </c>
      <c r="M16" s="11">
        <f t="shared" si="4"/>
        <v>2</v>
      </c>
      <c r="N16" s="10">
        <f t="shared" si="5"/>
        <v>0</v>
      </c>
      <c r="O16" s="14">
        <f>ROUNDUP(N16,0)</f>
        <v>0</v>
      </c>
      <c r="P16" s="13" t="b">
        <f t="shared" si="6"/>
        <v>1</v>
      </c>
    </row>
    <row r="17" spans="1:16" ht="18.75" x14ac:dyDescent="0.3">
      <c r="A17" s="19" t="s">
        <v>7</v>
      </c>
      <c r="B17" s="82"/>
      <c r="C17" s="63"/>
      <c r="D17" s="63"/>
      <c r="E17" s="63"/>
      <c r="F17" s="63"/>
      <c r="G17" s="44">
        <f t="shared" si="0"/>
        <v>0</v>
      </c>
      <c r="H17" s="63"/>
      <c r="I17" s="12">
        <f t="shared" si="7"/>
        <v>0</v>
      </c>
      <c r="J17" s="10" t="b">
        <f t="shared" si="1"/>
        <v>1</v>
      </c>
      <c r="K17" s="10" t="str">
        <f t="shared" si="2"/>
        <v>2</v>
      </c>
      <c r="L17" s="11">
        <f t="shared" si="3"/>
        <v>2</v>
      </c>
      <c r="M17" s="11">
        <f t="shared" si="4"/>
        <v>2</v>
      </c>
      <c r="N17" s="10">
        <f t="shared" si="5"/>
        <v>0</v>
      </c>
      <c r="O17" s="12">
        <f t="shared" ref="O17:O24" si="8">ROUNDUP(N17,0)</f>
        <v>0</v>
      </c>
      <c r="P17" s="13" t="b">
        <f t="shared" si="6"/>
        <v>1</v>
      </c>
    </row>
    <row r="18" spans="1:16" ht="18.75" x14ac:dyDescent="0.3">
      <c r="A18" s="18" t="s">
        <v>8</v>
      </c>
      <c r="B18" s="84"/>
      <c r="C18" s="64"/>
      <c r="D18" s="64"/>
      <c r="E18" s="64"/>
      <c r="F18" s="64"/>
      <c r="G18" s="45">
        <f t="shared" si="0"/>
        <v>0</v>
      </c>
      <c r="H18" s="64"/>
      <c r="I18" s="12">
        <f t="shared" si="7"/>
        <v>0</v>
      </c>
      <c r="J18" s="10" t="b">
        <f t="shared" si="1"/>
        <v>1</v>
      </c>
      <c r="K18" s="10" t="str">
        <f t="shared" si="2"/>
        <v>2</v>
      </c>
      <c r="L18" s="11">
        <f t="shared" si="3"/>
        <v>2</v>
      </c>
      <c r="M18" s="11">
        <f t="shared" si="4"/>
        <v>2</v>
      </c>
      <c r="N18" s="10">
        <f t="shared" si="5"/>
        <v>0</v>
      </c>
      <c r="O18" s="14">
        <f t="shared" si="8"/>
        <v>0</v>
      </c>
      <c r="P18" s="13" t="b">
        <f t="shared" si="6"/>
        <v>1</v>
      </c>
    </row>
    <row r="19" spans="1:16" ht="18.75" x14ac:dyDescent="0.3">
      <c r="A19" s="19" t="s">
        <v>9</v>
      </c>
      <c r="B19" s="82"/>
      <c r="C19" s="63"/>
      <c r="D19" s="63"/>
      <c r="E19" s="63"/>
      <c r="F19" s="63"/>
      <c r="G19" s="44">
        <f t="shared" si="0"/>
        <v>0</v>
      </c>
      <c r="H19" s="63"/>
      <c r="I19" s="12">
        <f t="shared" si="7"/>
        <v>0</v>
      </c>
      <c r="J19" s="10" t="b">
        <f t="shared" si="1"/>
        <v>1</v>
      </c>
      <c r="K19" s="10" t="str">
        <f t="shared" si="2"/>
        <v>2</v>
      </c>
      <c r="L19" s="11">
        <f t="shared" si="3"/>
        <v>2</v>
      </c>
      <c r="M19" s="11">
        <f t="shared" si="4"/>
        <v>2</v>
      </c>
      <c r="N19" s="10">
        <f t="shared" si="5"/>
        <v>0</v>
      </c>
      <c r="O19" s="12">
        <f t="shared" si="8"/>
        <v>0</v>
      </c>
      <c r="P19" s="13" t="b">
        <f t="shared" si="6"/>
        <v>1</v>
      </c>
    </row>
    <row r="20" spans="1:16" ht="18.75" x14ac:dyDescent="0.3">
      <c r="A20" s="18" t="s">
        <v>10</v>
      </c>
      <c r="B20" s="84"/>
      <c r="C20" s="64"/>
      <c r="D20" s="64"/>
      <c r="E20" s="64"/>
      <c r="F20" s="64"/>
      <c r="G20" s="45">
        <f t="shared" si="0"/>
        <v>0</v>
      </c>
      <c r="H20" s="64"/>
      <c r="I20" s="12">
        <f t="shared" si="7"/>
        <v>0</v>
      </c>
      <c r="J20" s="10" t="b">
        <f t="shared" si="1"/>
        <v>1</v>
      </c>
      <c r="K20" s="10" t="str">
        <f t="shared" si="2"/>
        <v>2</v>
      </c>
      <c r="L20" s="11">
        <f t="shared" si="3"/>
        <v>2</v>
      </c>
      <c r="M20" s="11">
        <f t="shared" si="4"/>
        <v>2</v>
      </c>
      <c r="N20" s="10">
        <f t="shared" si="5"/>
        <v>0</v>
      </c>
      <c r="O20" s="14">
        <f t="shared" si="8"/>
        <v>0</v>
      </c>
      <c r="P20" s="13" t="b">
        <f t="shared" si="6"/>
        <v>1</v>
      </c>
    </row>
    <row r="21" spans="1:16" ht="18.75" x14ac:dyDescent="0.3">
      <c r="A21" s="19" t="s">
        <v>11</v>
      </c>
      <c r="B21" s="82"/>
      <c r="C21" s="63"/>
      <c r="D21" s="63"/>
      <c r="E21" s="63"/>
      <c r="F21" s="63"/>
      <c r="G21" s="44">
        <f t="shared" si="0"/>
        <v>0</v>
      </c>
      <c r="H21" s="63"/>
      <c r="I21" s="12">
        <f t="shared" si="7"/>
        <v>0</v>
      </c>
      <c r="J21" s="10" t="b">
        <f t="shared" si="1"/>
        <v>1</v>
      </c>
      <c r="K21" s="10" t="str">
        <f t="shared" si="2"/>
        <v>2</v>
      </c>
      <c r="L21" s="11">
        <f t="shared" si="3"/>
        <v>2</v>
      </c>
      <c r="M21" s="11">
        <f t="shared" si="4"/>
        <v>2</v>
      </c>
      <c r="N21" s="10">
        <f t="shared" si="5"/>
        <v>0</v>
      </c>
      <c r="O21" s="12">
        <f t="shared" si="8"/>
        <v>0</v>
      </c>
      <c r="P21" s="13" t="b">
        <f t="shared" si="6"/>
        <v>1</v>
      </c>
    </row>
    <row r="22" spans="1:16" ht="18.75" x14ac:dyDescent="0.3">
      <c r="A22" s="18" t="s">
        <v>12</v>
      </c>
      <c r="B22" s="84"/>
      <c r="C22" s="64"/>
      <c r="D22" s="64"/>
      <c r="E22" s="64"/>
      <c r="F22" s="64"/>
      <c r="G22" s="45">
        <f t="shared" si="0"/>
        <v>0</v>
      </c>
      <c r="H22" s="64"/>
      <c r="I22" s="12">
        <f t="shared" si="7"/>
        <v>0</v>
      </c>
      <c r="J22" s="10" t="b">
        <f t="shared" si="1"/>
        <v>1</v>
      </c>
      <c r="K22" s="10" t="str">
        <f t="shared" si="2"/>
        <v>2</v>
      </c>
      <c r="L22" s="11">
        <f t="shared" si="3"/>
        <v>2</v>
      </c>
      <c r="M22" s="11">
        <f t="shared" si="4"/>
        <v>2</v>
      </c>
      <c r="N22" s="10">
        <f t="shared" si="5"/>
        <v>0</v>
      </c>
      <c r="O22" s="14">
        <f t="shared" si="8"/>
        <v>0</v>
      </c>
      <c r="P22" s="13" t="b">
        <f t="shared" si="6"/>
        <v>1</v>
      </c>
    </row>
    <row r="23" spans="1:16" ht="18.75" x14ac:dyDescent="0.3">
      <c r="A23" s="19" t="s">
        <v>13</v>
      </c>
      <c r="B23" s="82"/>
      <c r="C23" s="63"/>
      <c r="D23" s="63"/>
      <c r="E23" s="63"/>
      <c r="F23" s="63"/>
      <c r="G23" s="44">
        <f t="shared" si="0"/>
        <v>0</v>
      </c>
      <c r="H23" s="63"/>
      <c r="I23" s="12">
        <f t="shared" si="7"/>
        <v>0</v>
      </c>
      <c r="J23" s="10" t="b">
        <f t="shared" si="1"/>
        <v>1</v>
      </c>
      <c r="K23" s="10" t="str">
        <f t="shared" si="2"/>
        <v>2</v>
      </c>
      <c r="L23" s="11">
        <f t="shared" si="3"/>
        <v>2</v>
      </c>
      <c r="M23" s="11">
        <f t="shared" si="4"/>
        <v>2</v>
      </c>
      <c r="N23" s="10">
        <f t="shared" si="5"/>
        <v>0</v>
      </c>
      <c r="O23" s="12">
        <f t="shared" si="8"/>
        <v>0</v>
      </c>
      <c r="P23" s="13" t="b">
        <f t="shared" si="6"/>
        <v>1</v>
      </c>
    </row>
    <row r="24" spans="1:16" ht="18.75" x14ac:dyDescent="0.3">
      <c r="A24" s="18" t="s">
        <v>14</v>
      </c>
      <c r="B24" s="84"/>
      <c r="C24" s="63"/>
      <c r="D24" s="63"/>
      <c r="E24" s="63"/>
      <c r="F24" s="63"/>
      <c r="G24" s="45">
        <f t="shared" si="0"/>
        <v>0</v>
      </c>
      <c r="H24" s="63"/>
      <c r="I24" s="25">
        <f t="shared" si="7"/>
        <v>0</v>
      </c>
      <c r="J24" s="10" t="b">
        <f t="shared" si="1"/>
        <v>1</v>
      </c>
      <c r="K24" s="10" t="str">
        <f t="shared" si="2"/>
        <v>2</v>
      </c>
      <c r="L24" s="11">
        <f t="shared" si="3"/>
        <v>2</v>
      </c>
      <c r="M24" s="11">
        <f t="shared" si="4"/>
        <v>2</v>
      </c>
      <c r="N24" s="10">
        <f t="shared" si="5"/>
        <v>0</v>
      </c>
      <c r="O24" s="15">
        <f t="shared" si="8"/>
        <v>0</v>
      </c>
      <c r="P24" s="13" t="b">
        <f t="shared" si="6"/>
        <v>1</v>
      </c>
    </row>
    <row r="25" spans="1:16" s="2" customFormat="1" x14ac:dyDescent="0.25">
      <c r="A25" s="21" t="s">
        <v>0</v>
      </c>
      <c r="B25" s="30">
        <f>SUM(B15:B24)</f>
        <v>0</v>
      </c>
      <c r="C25" s="31">
        <f>SUM(C15:C24)</f>
        <v>0</v>
      </c>
      <c r="D25" s="31">
        <f t="shared" ref="D25:F25" si="9">SUM(D15:D24)</f>
        <v>0</v>
      </c>
      <c r="E25" s="31">
        <f t="shared" si="9"/>
        <v>0</v>
      </c>
      <c r="F25" s="31">
        <f t="shared" si="9"/>
        <v>0</v>
      </c>
      <c r="G25" s="31">
        <f>SUM(G15:G24)</f>
        <v>0</v>
      </c>
      <c r="H25" s="31">
        <f>SUM(H15:H24)</f>
        <v>0</v>
      </c>
      <c r="I25" s="22"/>
      <c r="J25" s="22"/>
      <c r="K25" s="22"/>
      <c r="L25" s="22"/>
      <c r="M25" s="22"/>
      <c r="N25" s="22"/>
      <c r="O25" s="22"/>
      <c r="P25" s="22"/>
    </row>
    <row r="26" spans="1:16" s="2" customFormat="1" x14ac:dyDescent="0.25">
      <c r="A26" s="23" t="s">
        <v>58</v>
      </c>
      <c r="B26" s="31"/>
      <c r="C26" s="30">
        <f>C15*$B$15+C16*$B$16+C17*$B$17+C18*$B$18+C19*$B$19+C20*$B$20+C21*$B$21+C22*$B$22+C23*$B$23+C24*$B$24</f>
        <v>0</v>
      </c>
      <c r="D26" s="31">
        <f t="shared" ref="D26:H26" si="10">D15*$B$15+D16*$B$16+D17*$B$17+D18*$B$18+D19*$B$19+D20*$B$20+D21*$B$21+D22*$B$22+D23*$B$23+D24*$B$24</f>
        <v>0</v>
      </c>
      <c r="E26" s="30">
        <f t="shared" si="10"/>
        <v>0</v>
      </c>
      <c r="F26" s="30">
        <f t="shared" si="10"/>
        <v>0</v>
      </c>
      <c r="G26" s="30">
        <f>G15*$B$15+G16*$B$16+G17*$B$17+G18*$B$18+G19*$B$19+G20*$B$20+G21*$B$21+G22*$B$22+G23*$B$23+G24*$B$24</f>
        <v>0</v>
      </c>
      <c r="H26" s="30">
        <f t="shared" si="10"/>
        <v>0</v>
      </c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3"/>
      <c r="B27" s="23"/>
      <c r="C27" s="22"/>
      <c r="D27" s="36"/>
      <c r="E27" s="36"/>
      <c r="F27" s="36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x14ac:dyDescent="0.25">
      <c r="A28" s="33" t="s">
        <v>60</v>
      </c>
      <c r="B28" s="23"/>
      <c r="C28" s="36"/>
      <c r="D28" s="28"/>
      <c r="E28" s="63"/>
      <c r="F28" s="22"/>
      <c r="G28" s="65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 x14ac:dyDescent="0.25">
      <c r="A29" s="37" t="s">
        <v>61</v>
      </c>
      <c r="B29" s="23"/>
      <c r="C29" s="36"/>
      <c r="D29" s="36"/>
      <c r="E29" s="36"/>
      <c r="F29" s="22"/>
      <c r="G29" s="57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1:16" ht="15.75" thickBot="1" x14ac:dyDescent="0.3">
      <c r="A30" s="100"/>
      <c r="B30" s="100"/>
      <c r="C30" s="100"/>
      <c r="D30" s="100"/>
      <c r="E30" s="100"/>
      <c r="F30" s="100"/>
      <c r="G30" s="10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3"/>
      <c r="B32" s="3"/>
      <c r="C32" s="4"/>
      <c r="D32" s="4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9.5" x14ac:dyDescent="0.3">
      <c r="A33" s="56" t="s">
        <v>73</v>
      </c>
      <c r="B33" s="23"/>
      <c r="C33" s="36"/>
      <c r="D33" s="36"/>
      <c r="E33" s="36"/>
      <c r="F33" s="36"/>
      <c r="G33" s="57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23"/>
      <c r="B34" s="23"/>
      <c r="C34" s="36"/>
      <c r="D34" s="36"/>
      <c r="E34" s="36"/>
      <c r="F34" s="36"/>
      <c r="G34" s="57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33" t="s">
        <v>15</v>
      </c>
      <c r="B35" s="23"/>
      <c r="C35" s="36"/>
      <c r="D35" s="36"/>
      <c r="E35" s="36"/>
      <c r="F35" s="36"/>
      <c r="G35" s="57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58" t="str">
        <f>IF(OR(C36&gt;D36,C36=D36),"Kleinkindgruppe","Kindergartengruppe")</f>
        <v>Kleinkindgruppe</v>
      </c>
      <c r="B36" s="58"/>
      <c r="C36" s="59">
        <f>C26+D26</f>
        <v>0</v>
      </c>
      <c r="D36" s="59">
        <f>E26+F26</f>
        <v>0</v>
      </c>
      <c r="E36" s="28"/>
      <c r="F36" s="58"/>
      <c r="G36" s="28"/>
    </row>
    <row r="37" spans="1:16" x14ac:dyDescent="0.25">
      <c r="A37" s="58" t="str">
        <f>IF(H25=0,"Gruppenführung","inklusive Gruppenführung")</f>
        <v>Gruppenführung</v>
      </c>
      <c r="B37" s="58"/>
      <c r="C37" s="13"/>
      <c r="D37" s="28"/>
      <c r="E37" s="58"/>
      <c r="F37" s="58"/>
      <c r="G37" s="28"/>
    </row>
    <row r="38" spans="1:16" x14ac:dyDescent="0.25">
      <c r="A38" s="60"/>
      <c r="B38" s="58"/>
      <c r="C38" s="58"/>
      <c r="D38" s="58"/>
      <c r="E38" s="58"/>
      <c r="F38" s="58"/>
      <c r="G38" s="28"/>
    </row>
    <row r="39" spans="1:16" x14ac:dyDescent="0.25">
      <c r="A39" s="70" t="s">
        <v>16</v>
      </c>
      <c r="B39" s="70"/>
      <c r="C39" s="72"/>
      <c r="D39" s="72"/>
      <c r="E39" s="72"/>
      <c r="F39" s="72"/>
      <c r="G39" s="28"/>
    </row>
    <row r="40" spans="1:16" x14ac:dyDescent="0.25">
      <c r="A40" s="73" t="s">
        <v>20</v>
      </c>
      <c r="B40" s="73" t="s">
        <v>17</v>
      </c>
      <c r="C40" s="73" t="s">
        <v>18</v>
      </c>
      <c r="D40" s="73" t="s">
        <v>19</v>
      </c>
      <c r="E40" s="72" t="s">
        <v>51</v>
      </c>
      <c r="F40" s="72"/>
      <c r="G40" s="28"/>
    </row>
    <row r="41" spans="1:16" x14ac:dyDescent="0.25">
      <c r="A41" s="13">
        <v>1</v>
      </c>
      <c r="B41" s="61">
        <v>4.3750000000000004E-2</v>
      </c>
      <c r="C41" s="13">
        <v>9</v>
      </c>
      <c r="D41" s="13">
        <v>0.33</v>
      </c>
      <c r="E41" s="58" t="s">
        <v>52</v>
      </c>
      <c r="F41" s="28"/>
      <c r="G41" s="28"/>
    </row>
    <row r="42" spans="1:16" x14ac:dyDescent="0.25">
      <c r="A42" s="13">
        <v>2</v>
      </c>
      <c r="B42" s="61">
        <v>4.5138888888888888E-2</v>
      </c>
      <c r="C42" s="13">
        <v>12</v>
      </c>
      <c r="D42" s="59">
        <v>0.2</v>
      </c>
      <c r="E42" s="58" t="s">
        <v>53</v>
      </c>
      <c r="F42" s="28"/>
      <c r="G42" s="28"/>
    </row>
    <row r="43" spans="1:16" ht="15.75" thickBot="1" x14ac:dyDescent="0.3">
      <c r="A43" s="16"/>
      <c r="B43" s="16"/>
      <c r="C43" s="16"/>
      <c r="D43" s="16"/>
      <c r="E43" s="16"/>
      <c r="F43" s="16"/>
      <c r="G43" s="16"/>
    </row>
    <row r="44" spans="1:16" s="5" customFormat="1" x14ac:dyDescent="0.25">
      <c r="H44"/>
      <c r="I44"/>
      <c r="J44"/>
      <c r="K44"/>
      <c r="L44"/>
      <c r="M44"/>
      <c r="N44"/>
      <c r="O44"/>
      <c r="P44"/>
    </row>
    <row r="45" spans="1:16" s="5" customFormat="1" ht="19.5" x14ac:dyDescent="0.3">
      <c r="A45" s="56" t="s">
        <v>30</v>
      </c>
      <c r="B45" s="36"/>
      <c r="C45" s="36"/>
    </row>
    <row r="46" spans="1:16" s="5" customFormat="1" x14ac:dyDescent="0.25">
      <c r="A46" s="33" t="s">
        <v>74</v>
      </c>
      <c r="B46" s="36"/>
      <c r="C46" s="36"/>
      <c r="F46"/>
      <c r="G46"/>
      <c r="H46"/>
      <c r="I46"/>
      <c r="J46"/>
      <c r="K46"/>
      <c r="L46"/>
    </row>
    <row r="47" spans="1:16" s="5" customFormat="1" x14ac:dyDescent="0.25">
      <c r="A47" s="103"/>
      <c r="B47" s="103"/>
      <c r="C47" s="103"/>
      <c r="F47"/>
      <c r="G47"/>
      <c r="H47"/>
      <c r="I47"/>
      <c r="J47"/>
      <c r="K47"/>
      <c r="L47"/>
    </row>
    <row r="48" spans="1:16" s="5" customFormat="1" x14ac:dyDescent="0.25">
      <c r="A48" s="36"/>
      <c r="B48" s="29" t="s">
        <v>36</v>
      </c>
      <c r="C48" s="29" t="s">
        <v>35</v>
      </c>
      <c r="F48"/>
      <c r="G48"/>
      <c r="H48"/>
      <c r="I48"/>
      <c r="J48"/>
      <c r="K48"/>
      <c r="L48"/>
    </row>
    <row r="49" spans="1:12" s="5" customFormat="1" x14ac:dyDescent="0.25">
      <c r="A49" s="33" t="s">
        <v>5</v>
      </c>
      <c r="B49" s="40">
        <f t="shared" ref="B49:B58" si="11">B15*O15</f>
        <v>0</v>
      </c>
      <c r="C49" s="40">
        <f>IF('VB-Zeit'!$F$43="x",B49*'VB-Zeit'!$C$43,B49*'VB-Zeit'!$C$42)</f>
        <v>0</v>
      </c>
      <c r="F49"/>
      <c r="G49"/>
      <c r="H49"/>
      <c r="I49"/>
      <c r="J49"/>
      <c r="K49"/>
      <c r="L49"/>
    </row>
    <row r="50" spans="1:12" s="5" customFormat="1" x14ac:dyDescent="0.25">
      <c r="A50" s="42" t="s">
        <v>6</v>
      </c>
      <c r="B50" s="40">
        <f t="shared" si="11"/>
        <v>0</v>
      </c>
      <c r="C50" s="40">
        <f>IF('VB-Zeit'!$F$43="x",B50*'VB-Zeit'!$C$43,B50*'VB-Zeit'!$C$42)</f>
        <v>0</v>
      </c>
      <c r="F50"/>
      <c r="G50"/>
      <c r="H50"/>
      <c r="I50"/>
      <c r="J50"/>
      <c r="K50"/>
      <c r="L50"/>
    </row>
    <row r="51" spans="1:12" s="5" customFormat="1" x14ac:dyDescent="0.25">
      <c r="A51" s="33" t="s">
        <v>7</v>
      </c>
      <c r="B51" s="40">
        <f t="shared" si="11"/>
        <v>0</v>
      </c>
      <c r="C51" s="40">
        <f>IF('VB-Zeit'!$F$43="x",B51*'VB-Zeit'!$C$43,B51*'VB-Zeit'!$C$42)</f>
        <v>0</v>
      </c>
      <c r="F51"/>
      <c r="G51"/>
      <c r="H51"/>
      <c r="I51"/>
      <c r="J51"/>
      <c r="K51"/>
      <c r="L51"/>
    </row>
    <row r="52" spans="1:12" s="5" customFormat="1" x14ac:dyDescent="0.25">
      <c r="A52" s="42" t="s">
        <v>8</v>
      </c>
      <c r="B52" s="40">
        <f t="shared" si="11"/>
        <v>0</v>
      </c>
      <c r="C52" s="40">
        <f>IF('VB-Zeit'!$F$43="x",B52*'VB-Zeit'!$C$43,B52*'VB-Zeit'!$C$42)</f>
        <v>0</v>
      </c>
      <c r="F52"/>
      <c r="G52"/>
      <c r="H52"/>
      <c r="I52"/>
      <c r="J52"/>
      <c r="K52"/>
      <c r="L52"/>
    </row>
    <row r="53" spans="1:12" s="5" customFormat="1" x14ac:dyDescent="0.25">
      <c r="A53" s="33" t="s">
        <v>9</v>
      </c>
      <c r="B53" s="40">
        <f t="shared" si="11"/>
        <v>0</v>
      </c>
      <c r="C53" s="40">
        <f>IF('VB-Zeit'!$F$43="x",B53*'VB-Zeit'!$C$43,B53*'VB-Zeit'!$C$42)</f>
        <v>0</v>
      </c>
      <c r="F53"/>
      <c r="G53"/>
      <c r="H53"/>
      <c r="I53"/>
      <c r="J53"/>
      <c r="K53"/>
      <c r="L53"/>
    </row>
    <row r="54" spans="1:12" s="5" customFormat="1" x14ac:dyDescent="0.25">
      <c r="A54" s="42" t="s">
        <v>10</v>
      </c>
      <c r="B54" s="40">
        <f t="shared" si="11"/>
        <v>0</v>
      </c>
      <c r="C54" s="40">
        <f>IF('VB-Zeit'!$F$43="x",B54*'VB-Zeit'!$C$43,B54*'VB-Zeit'!$C$42)</f>
        <v>0</v>
      </c>
      <c r="F54"/>
      <c r="G54"/>
      <c r="H54"/>
      <c r="I54"/>
      <c r="J54"/>
      <c r="K54"/>
      <c r="L54"/>
    </row>
    <row r="55" spans="1:12" s="5" customFormat="1" x14ac:dyDescent="0.25">
      <c r="A55" s="33" t="s">
        <v>11</v>
      </c>
      <c r="B55" s="40">
        <f t="shared" si="11"/>
        <v>0</v>
      </c>
      <c r="C55" s="40">
        <f>IF('VB-Zeit'!$F$43="x",B55*'VB-Zeit'!$C$43,B55*'VB-Zeit'!$C$42)</f>
        <v>0</v>
      </c>
      <c r="F55"/>
      <c r="G55"/>
      <c r="H55"/>
      <c r="I55"/>
      <c r="J55"/>
      <c r="K55"/>
      <c r="L55"/>
    </row>
    <row r="56" spans="1:12" s="5" customFormat="1" x14ac:dyDescent="0.25">
      <c r="A56" s="42" t="s">
        <v>12</v>
      </c>
      <c r="B56" s="40">
        <f t="shared" si="11"/>
        <v>0</v>
      </c>
      <c r="C56" s="40">
        <f>IF('VB-Zeit'!$F$43="x",B56*'VB-Zeit'!$C$43,B56*'VB-Zeit'!$C$42)</f>
        <v>0</v>
      </c>
      <c r="F56"/>
      <c r="G56"/>
      <c r="H56"/>
      <c r="I56"/>
      <c r="J56"/>
      <c r="K56"/>
      <c r="L56"/>
    </row>
    <row r="57" spans="1:12" s="5" customFormat="1" x14ac:dyDescent="0.25">
      <c r="A57" s="33" t="s">
        <v>13</v>
      </c>
      <c r="B57" s="40">
        <f t="shared" si="11"/>
        <v>0</v>
      </c>
      <c r="C57" s="40">
        <f>IF('VB-Zeit'!$F$43="x",B57*'VB-Zeit'!$C$43,B57*'VB-Zeit'!$C$42)</f>
        <v>0</v>
      </c>
      <c r="F57"/>
      <c r="G57"/>
      <c r="H57"/>
      <c r="I57"/>
      <c r="J57"/>
      <c r="K57"/>
      <c r="L57"/>
    </row>
    <row r="58" spans="1:12" s="5" customFormat="1" x14ac:dyDescent="0.25">
      <c r="A58" s="42" t="s">
        <v>14</v>
      </c>
      <c r="B58" s="40">
        <f t="shared" si="11"/>
        <v>0</v>
      </c>
      <c r="C58" s="40">
        <f>IF('VB-Zeit'!$F$43="x",B58*'VB-Zeit'!$C$43,B58*'VB-Zeit'!$C$42)</f>
        <v>0</v>
      </c>
      <c r="F58"/>
      <c r="G58"/>
      <c r="H58"/>
      <c r="I58"/>
      <c r="J58"/>
      <c r="K58"/>
      <c r="L58"/>
    </row>
    <row r="59" spans="1:12" s="5" customFormat="1" ht="15.75" thickBot="1" x14ac:dyDescent="0.3">
      <c r="A59" s="89" t="s">
        <v>48</v>
      </c>
      <c r="B59" s="90">
        <f>SUM(B49:B58)</f>
        <v>0</v>
      </c>
      <c r="C59" s="90">
        <f>SUM(C49:C58)</f>
        <v>0</v>
      </c>
      <c r="E59"/>
      <c r="F59"/>
      <c r="G59"/>
      <c r="H59"/>
      <c r="I59"/>
      <c r="J59"/>
      <c r="K59"/>
      <c r="L59"/>
    </row>
    <row r="60" spans="1:12" ht="15.75" thickTop="1" x14ac:dyDescent="0.25"/>
    <row r="82" spans="1:1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heetProtection algorithmName="SHA-512" hashValue="0SV7u5p/8WdBTcGXp2xt/TKCV+wq9uJWtT1V33XtvQuiOXobT4UPj1P2KE5Ckxo1s5hH7cYOq+zt/5zhlpItlg==" saltValue="+g5j7aWmHIWpCZDMuvijIQ==" spinCount="100000" sheet="1" objects="1" scenarios="1" selectLockedCells="1"/>
  <mergeCells count="8">
    <mergeCell ref="A47:C47"/>
    <mergeCell ref="B5:F5"/>
    <mergeCell ref="B6:F6"/>
    <mergeCell ref="F9:G9"/>
    <mergeCell ref="K11:N11"/>
    <mergeCell ref="I12:P12"/>
    <mergeCell ref="B13:B14"/>
    <mergeCell ref="H28:P30"/>
  </mergeCells>
  <conditionalFormatting sqref="A36">
    <cfRule type="containsText" dxfId="5" priority="1" operator="containsText" text="Kindergartengruppe">
      <formula>NOT(ISERROR(SEARCH("Kindergartengruppe",A36)))</formula>
    </cfRule>
  </conditionalFormatting>
  <dataValidations count="1">
    <dataValidation errorStyle="warning" allowBlank="1" showInputMessage="1" showErrorMessage="1" errorTitle="Achtung!!!" error="Bei inklusiver Gruppenführung zu beachten:_x000a_1. Max. 4 Kinder mit Förderbedarf pro Tag_x000a_2. Personaleinsatz gemäß Verordnung ist zu beachten" sqref="H15:H24"/>
  </dataValidations>
  <pageMargins left="0.17" right="0.17" top="0.42" bottom="0.3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activeCell="B9" sqref="B9"/>
    </sheetView>
  </sheetViews>
  <sheetFormatPr baseColWidth="10" defaultRowHeight="15" x14ac:dyDescent="0.25"/>
  <cols>
    <col min="1" max="1" width="24.85546875" customWidth="1"/>
    <col min="2" max="2" width="10.5703125" customWidth="1"/>
    <col min="6" max="6" width="12.5703125" customWidth="1"/>
    <col min="7" max="7" width="13" customWidth="1"/>
    <col min="8" max="8" width="13.7109375" customWidth="1"/>
    <col min="9" max="10" width="12.28515625" customWidth="1"/>
    <col min="11" max="14" width="0" hidden="1" customWidth="1"/>
    <col min="15" max="15" width="13.5703125" customWidth="1"/>
  </cols>
  <sheetData>
    <row r="1" spans="1:16" ht="26.25" x14ac:dyDescent="0.4">
      <c r="A1" s="27" t="s">
        <v>64</v>
      </c>
      <c r="J1" s="51"/>
      <c r="K1" s="49"/>
      <c r="L1" s="49"/>
      <c r="M1" s="49"/>
      <c r="N1" s="49"/>
      <c r="O1" s="49"/>
      <c r="P1" s="49"/>
    </row>
    <row r="2" spans="1:16" s="24" customFormat="1" ht="16.5" customHeight="1" x14ac:dyDescent="0.25">
      <c r="A2" s="6"/>
      <c r="J2" s="52"/>
      <c r="K2" s="53"/>
      <c r="L2" s="53"/>
      <c r="M2" s="53"/>
      <c r="N2" s="53"/>
      <c r="O2" s="53"/>
      <c r="P2" s="53"/>
    </row>
    <row r="3" spans="1:16" s="24" customFormat="1" ht="16.5" customHeight="1" x14ac:dyDescent="0.25">
      <c r="A3" s="6"/>
      <c r="J3" s="52"/>
      <c r="K3" s="53"/>
      <c r="L3" s="53"/>
      <c r="M3" s="53"/>
      <c r="N3" s="53"/>
      <c r="O3" s="53"/>
      <c r="P3" s="53"/>
    </row>
    <row r="4" spans="1:16" s="24" customFormat="1" x14ac:dyDescent="0.25">
      <c r="A4" s="60"/>
      <c r="B4" s="62"/>
      <c r="C4" s="62"/>
      <c r="D4" s="62"/>
      <c r="E4" s="62"/>
      <c r="F4" s="62"/>
      <c r="G4" s="62"/>
      <c r="J4" s="52"/>
      <c r="K4" s="53"/>
      <c r="L4" s="53"/>
      <c r="M4" s="53"/>
      <c r="N4" s="53"/>
      <c r="O4" s="53"/>
      <c r="P4" s="53"/>
    </row>
    <row r="5" spans="1:16" ht="26.25" x14ac:dyDescent="0.4">
      <c r="A5" s="55" t="s">
        <v>69</v>
      </c>
      <c r="B5" s="111">
        <f>'KKG 1'!B5</f>
        <v>0</v>
      </c>
      <c r="C5" s="111"/>
      <c r="D5" s="111"/>
      <c r="E5" s="111"/>
      <c r="F5" s="111"/>
      <c r="G5" s="28"/>
      <c r="J5" s="51"/>
      <c r="K5" s="49"/>
      <c r="L5" s="49"/>
      <c r="M5" s="49"/>
      <c r="N5" s="49"/>
      <c r="O5" s="49"/>
      <c r="P5" s="49"/>
    </row>
    <row r="6" spans="1:16" ht="26.25" x14ac:dyDescent="0.4">
      <c r="A6" s="55" t="s">
        <v>70</v>
      </c>
      <c r="B6" s="111">
        <f>'KKG 1'!B6</f>
        <v>0</v>
      </c>
      <c r="C6" s="111"/>
      <c r="D6" s="111"/>
      <c r="E6" s="111"/>
      <c r="F6" s="111"/>
      <c r="G6" s="28"/>
      <c r="J6" s="51"/>
      <c r="K6" s="49"/>
      <c r="L6" s="49"/>
      <c r="M6" s="49"/>
      <c r="N6" s="49"/>
      <c r="O6" s="49"/>
      <c r="P6" s="49"/>
    </row>
    <row r="7" spans="1:16" x14ac:dyDescent="0.25">
      <c r="A7" s="28"/>
      <c r="B7" s="28"/>
      <c r="C7" s="28"/>
      <c r="D7" s="28"/>
      <c r="E7" s="28"/>
      <c r="F7" s="28"/>
      <c r="G7" s="28"/>
      <c r="J7" s="49"/>
      <c r="K7" s="49"/>
      <c r="L7" s="49"/>
      <c r="M7" s="49"/>
      <c r="N7" s="49"/>
      <c r="O7" s="49"/>
      <c r="P7" s="49"/>
    </row>
    <row r="8" spans="1:16" x14ac:dyDescent="0.25">
      <c r="A8" s="32"/>
      <c r="B8" s="35" t="s">
        <v>49</v>
      </c>
      <c r="C8" s="35" t="s">
        <v>50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2" t="s">
        <v>25</v>
      </c>
      <c r="B9" s="48"/>
      <c r="C9" s="48"/>
      <c r="D9" s="28"/>
      <c r="E9" s="46" t="s">
        <v>72</v>
      </c>
      <c r="F9" s="105"/>
      <c r="G9" s="105"/>
      <c r="H9" s="47"/>
      <c r="I9" s="26"/>
      <c r="J9" s="26"/>
      <c r="K9" s="26"/>
      <c r="L9" s="26"/>
      <c r="M9" s="26"/>
      <c r="N9" s="26"/>
      <c r="O9" s="28"/>
      <c r="P9" s="28"/>
    </row>
    <row r="10" spans="1:16" x14ac:dyDescent="0.25">
      <c r="A10" s="32" t="s">
        <v>26</v>
      </c>
      <c r="B10" s="48"/>
      <c r="C10" s="48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6" x14ac:dyDescent="0.25">
      <c r="A11" s="34"/>
      <c r="B11" s="34"/>
      <c r="C11" s="26"/>
      <c r="D11" s="85"/>
      <c r="E11" s="85"/>
      <c r="F11" s="85"/>
      <c r="G11" s="86"/>
      <c r="H11" s="85"/>
      <c r="I11" s="85"/>
      <c r="J11" s="86"/>
      <c r="K11" s="106"/>
      <c r="L11" s="106"/>
      <c r="M11" s="106"/>
      <c r="N11" s="106"/>
      <c r="O11" s="85"/>
      <c r="P11" s="85"/>
    </row>
    <row r="12" spans="1:16" ht="19.5" x14ac:dyDescent="0.3">
      <c r="A12" s="17" t="s">
        <v>28</v>
      </c>
      <c r="B12" s="28"/>
      <c r="C12" s="28"/>
      <c r="D12" s="85"/>
      <c r="E12" s="85"/>
      <c r="F12" s="85"/>
      <c r="G12" s="85"/>
      <c r="H12" s="85"/>
      <c r="I12" s="107"/>
      <c r="J12" s="107"/>
      <c r="K12" s="107"/>
      <c r="L12" s="107"/>
      <c r="M12" s="107"/>
      <c r="N12" s="107"/>
      <c r="O12" s="107"/>
      <c r="P12" s="107"/>
    </row>
    <row r="13" spans="1:16" x14ac:dyDescent="0.25">
      <c r="A13" s="18"/>
      <c r="B13" s="108" t="s">
        <v>27</v>
      </c>
      <c r="C13" s="50" t="s">
        <v>1</v>
      </c>
      <c r="D13" s="50" t="s">
        <v>1</v>
      </c>
      <c r="E13" s="50" t="s">
        <v>1</v>
      </c>
      <c r="F13" s="50" t="s">
        <v>1</v>
      </c>
      <c r="G13" s="29" t="s">
        <v>3</v>
      </c>
      <c r="H13" s="50" t="s">
        <v>63</v>
      </c>
      <c r="I13" s="8" t="s">
        <v>55</v>
      </c>
      <c r="J13" s="7" t="s">
        <v>22</v>
      </c>
      <c r="K13" s="7" t="s">
        <v>22</v>
      </c>
      <c r="L13" s="7" t="s">
        <v>22</v>
      </c>
      <c r="M13" s="7" t="s">
        <v>22</v>
      </c>
      <c r="N13" s="7" t="s">
        <v>2</v>
      </c>
      <c r="O13" s="8" t="s">
        <v>2</v>
      </c>
      <c r="P13" s="7" t="s">
        <v>21</v>
      </c>
    </row>
    <row r="14" spans="1:16" x14ac:dyDescent="0.25">
      <c r="A14" s="18"/>
      <c r="B14" s="108"/>
      <c r="C14" s="29" t="s">
        <v>65</v>
      </c>
      <c r="D14" s="29" t="s">
        <v>66</v>
      </c>
      <c r="E14" s="29" t="s">
        <v>67</v>
      </c>
      <c r="F14" s="29" t="s">
        <v>68</v>
      </c>
      <c r="G14" s="29" t="s">
        <v>4</v>
      </c>
      <c r="H14" s="29" t="s">
        <v>59</v>
      </c>
      <c r="I14" s="9" t="s">
        <v>56</v>
      </c>
      <c r="J14" s="7" t="s">
        <v>55</v>
      </c>
      <c r="K14" s="7" t="s">
        <v>23</v>
      </c>
      <c r="L14" s="7" t="s">
        <v>20</v>
      </c>
      <c r="M14" s="7" t="s">
        <v>24</v>
      </c>
      <c r="N14" s="7" t="s">
        <v>54</v>
      </c>
      <c r="O14" s="9" t="s">
        <v>57</v>
      </c>
      <c r="P14" s="7" t="s">
        <v>29</v>
      </c>
    </row>
    <row r="15" spans="1:16" ht="18.75" x14ac:dyDescent="0.3">
      <c r="A15" s="19" t="s">
        <v>5</v>
      </c>
      <c r="B15" s="82"/>
      <c r="C15" s="63"/>
      <c r="D15" s="63"/>
      <c r="E15" s="63"/>
      <c r="F15" s="63"/>
      <c r="G15" s="44">
        <f t="shared" ref="G15:G24" si="0">C15+D15+E15+F15</f>
        <v>0</v>
      </c>
      <c r="H15" s="63"/>
      <c r="I15" s="12">
        <f>IF(G15=0,0,IF(M15=1,$C$41,$C$42))</f>
        <v>0</v>
      </c>
      <c r="J15" s="10" t="b">
        <f t="shared" ref="J15:J24" si="1">IF(G15&lt;=I15,TRUE,FALSE)</f>
        <v>1</v>
      </c>
      <c r="K15" s="10" t="str">
        <f t="shared" ref="K15:K24" si="2">IF(C15&gt;4,"1","2")</f>
        <v>2</v>
      </c>
      <c r="L15" s="11">
        <f t="shared" ref="L15:L24" si="3">IF(C15&gt;D15+E15+F15,$A$41,$A$42)</f>
        <v>2</v>
      </c>
      <c r="M15" s="11">
        <f t="shared" ref="M15:M24" si="4">IF(K15+L15&gt;=4,$A$42,$A$41)</f>
        <v>2</v>
      </c>
      <c r="N15" s="10">
        <f t="shared" ref="N15:N24" si="5">IF(M15=1,G15*$D$41,G15*$D$42)</f>
        <v>0</v>
      </c>
      <c r="O15" s="12">
        <f>ROUNDUP(N15,0)</f>
        <v>0</v>
      </c>
      <c r="P15" s="13" t="b">
        <f t="shared" ref="P15:P24" si="6">IF(IF(AND(G15&gt;$C$42,M15=2),FALSE,TRUE),IF(AND(G15&gt;$C$41,M15=1),FALSE,TRUE))</f>
        <v>1</v>
      </c>
    </row>
    <row r="16" spans="1:16" ht="18.75" x14ac:dyDescent="0.3">
      <c r="A16" s="20" t="s">
        <v>6</v>
      </c>
      <c r="B16" s="83"/>
      <c r="C16" s="64"/>
      <c r="D16" s="64"/>
      <c r="E16" s="64"/>
      <c r="F16" s="64"/>
      <c r="G16" s="45">
        <f t="shared" si="0"/>
        <v>0</v>
      </c>
      <c r="H16" s="64"/>
      <c r="I16" s="12">
        <f t="shared" ref="I16:I24" si="7">IF(G16=0,0,IF(M16=1,$C$41,$C$42))</f>
        <v>0</v>
      </c>
      <c r="J16" s="10" t="b">
        <f t="shared" si="1"/>
        <v>1</v>
      </c>
      <c r="K16" s="10" t="str">
        <f t="shared" si="2"/>
        <v>2</v>
      </c>
      <c r="L16" s="11">
        <f t="shared" si="3"/>
        <v>2</v>
      </c>
      <c r="M16" s="11">
        <f t="shared" si="4"/>
        <v>2</v>
      </c>
      <c r="N16" s="10">
        <f t="shared" si="5"/>
        <v>0</v>
      </c>
      <c r="O16" s="14">
        <f>ROUNDUP(N16,0)</f>
        <v>0</v>
      </c>
      <c r="P16" s="13" t="b">
        <f t="shared" si="6"/>
        <v>1</v>
      </c>
    </row>
    <row r="17" spans="1:16" ht="18.75" x14ac:dyDescent="0.3">
      <c r="A17" s="19" t="s">
        <v>7</v>
      </c>
      <c r="B17" s="82"/>
      <c r="C17" s="63"/>
      <c r="D17" s="63"/>
      <c r="E17" s="63"/>
      <c r="F17" s="63"/>
      <c r="G17" s="44">
        <f t="shared" si="0"/>
        <v>0</v>
      </c>
      <c r="H17" s="63"/>
      <c r="I17" s="12">
        <f t="shared" si="7"/>
        <v>0</v>
      </c>
      <c r="J17" s="10" t="b">
        <f t="shared" si="1"/>
        <v>1</v>
      </c>
      <c r="K17" s="10" t="str">
        <f t="shared" si="2"/>
        <v>2</v>
      </c>
      <c r="L17" s="11">
        <f t="shared" si="3"/>
        <v>2</v>
      </c>
      <c r="M17" s="11">
        <f t="shared" si="4"/>
        <v>2</v>
      </c>
      <c r="N17" s="10">
        <f t="shared" si="5"/>
        <v>0</v>
      </c>
      <c r="O17" s="12">
        <f t="shared" ref="O17:O24" si="8">ROUNDUP(N17,0)</f>
        <v>0</v>
      </c>
      <c r="P17" s="13" t="b">
        <f t="shared" si="6"/>
        <v>1</v>
      </c>
    </row>
    <row r="18" spans="1:16" ht="18.75" x14ac:dyDescent="0.3">
      <c r="A18" s="18" t="s">
        <v>8</v>
      </c>
      <c r="B18" s="84"/>
      <c r="C18" s="64"/>
      <c r="D18" s="64"/>
      <c r="E18" s="64"/>
      <c r="F18" s="64"/>
      <c r="G18" s="45">
        <f t="shared" si="0"/>
        <v>0</v>
      </c>
      <c r="H18" s="64"/>
      <c r="I18" s="12">
        <f t="shared" si="7"/>
        <v>0</v>
      </c>
      <c r="J18" s="10" t="b">
        <f t="shared" si="1"/>
        <v>1</v>
      </c>
      <c r="K18" s="10" t="str">
        <f t="shared" si="2"/>
        <v>2</v>
      </c>
      <c r="L18" s="11">
        <f t="shared" si="3"/>
        <v>2</v>
      </c>
      <c r="M18" s="11">
        <f t="shared" si="4"/>
        <v>2</v>
      </c>
      <c r="N18" s="10">
        <f t="shared" si="5"/>
        <v>0</v>
      </c>
      <c r="O18" s="14">
        <f t="shared" si="8"/>
        <v>0</v>
      </c>
      <c r="P18" s="13" t="b">
        <f t="shared" si="6"/>
        <v>1</v>
      </c>
    </row>
    <row r="19" spans="1:16" ht="18.75" x14ac:dyDescent="0.3">
      <c r="A19" s="19" t="s">
        <v>9</v>
      </c>
      <c r="B19" s="82"/>
      <c r="C19" s="63"/>
      <c r="D19" s="63"/>
      <c r="E19" s="63"/>
      <c r="F19" s="63"/>
      <c r="G19" s="44">
        <f t="shared" si="0"/>
        <v>0</v>
      </c>
      <c r="H19" s="63"/>
      <c r="I19" s="12">
        <f t="shared" si="7"/>
        <v>0</v>
      </c>
      <c r="J19" s="10" t="b">
        <f t="shared" si="1"/>
        <v>1</v>
      </c>
      <c r="K19" s="10" t="str">
        <f t="shared" si="2"/>
        <v>2</v>
      </c>
      <c r="L19" s="11">
        <f t="shared" si="3"/>
        <v>2</v>
      </c>
      <c r="M19" s="11">
        <f t="shared" si="4"/>
        <v>2</v>
      </c>
      <c r="N19" s="10">
        <f t="shared" si="5"/>
        <v>0</v>
      </c>
      <c r="O19" s="12">
        <f t="shared" si="8"/>
        <v>0</v>
      </c>
      <c r="P19" s="13" t="b">
        <f t="shared" si="6"/>
        <v>1</v>
      </c>
    </row>
    <row r="20" spans="1:16" ht="18.75" x14ac:dyDescent="0.3">
      <c r="A20" s="18" t="s">
        <v>10</v>
      </c>
      <c r="B20" s="84"/>
      <c r="C20" s="64"/>
      <c r="D20" s="64"/>
      <c r="E20" s="64"/>
      <c r="F20" s="64"/>
      <c r="G20" s="45">
        <f t="shared" si="0"/>
        <v>0</v>
      </c>
      <c r="H20" s="64"/>
      <c r="I20" s="12">
        <f t="shared" si="7"/>
        <v>0</v>
      </c>
      <c r="J20" s="10" t="b">
        <f t="shared" si="1"/>
        <v>1</v>
      </c>
      <c r="K20" s="10" t="str">
        <f t="shared" si="2"/>
        <v>2</v>
      </c>
      <c r="L20" s="11">
        <f t="shared" si="3"/>
        <v>2</v>
      </c>
      <c r="M20" s="11">
        <f t="shared" si="4"/>
        <v>2</v>
      </c>
      <c r="N20" s="10">
        <f t="shared" si="5"/>
        <v>0</v>
      </c>
      <c r="O20" s="14">
        <f t="shared" si="8"/>
        <v>0</v>
      </c>
      <c r="P20" s="13" t="b">
        <f t="shared" si="6"/>
        <v>1</v>
      </c>
    </row>
    <row r="21" spans="1:16" ht="18.75" x14ac:dyDescent="0.3">
      <c r="A21" s="19" t="s">
        <v>11</v>
      </c>
      <c r="B21" s="82"/>
      <c r="C21" s="63"/>
      <c r="D21" s="63"/>
      <c r="E21" s="63"/>
      <c r="F21" s="63"/>
      <c r="G21" s="44">
        <f t="shared" si="0"/>
        <v>0</v>
      </c>
      <c r="H21" s="63"/>
      <c r="I21" s="12">
        <f t="shared" si="7"/>
        <v>0</v>
      </c>
      <c r="J21" s="10" t="b">
        <f t="shared" si="1"/>
        <v>1</v>
      </c>
      <c r="K21" s="10" t="str">
        <f t="shared" si="2"/>
        <v>2</v>
      </c>
      <c r="L21" s="11">
        <f t="shared" si="3"/>
        <v>2</v>
      </c>
      <c r="M21" s="11">
        <f t="shared" si="4"/>
        <v>2</v>
      </c>
      <c r="N21" s="10">
        <f t="shared" si="5"/>
        <v>0</v>
      </c>
      <c r="O21" s="12">
        <f t="shared" si="8"/>
        <v>0</v>
      </c>
      <c r="P21" s="13" t="b">
        <f t="shared" si="6"/>
        <v>1</v>
      </c>
    </row>
    <row r="22" spans="1:16" ht="18.75" x14ac:dyDescent="0.3">
      <c r="A22" s="18" t="s">
        <v>12</v>
      </c>
      <c r="B22" s="84"/>
      <c r="C22" s="64"/>
      <c r="D22" s="64"/>
      <c r="E22" s="64"/>
      <c r="F22" s="64"/>
      <c r="G22" s="45">
        <f t="shared" si="0"/>
        <v>0</v>
      </c>
      <c r="H22" s="64"/>
      <c r="I22" s="12">
        <f t="shared" si="7"/>
        <v>0</v>
      </c>
      <c r="J22" s="10" t="b">
        <f t="shared" si="1"/>
        <v>1</v>
      </c>
      <c r="K22" s="10" t="str">
        <f t="shared" si="2"/>
        <v>2</v>
      </c>
      <c r="L22" s="11">
        <f t="shared" si="3"/>
        <v>2</v>
      </c>
      <c r="M22" s="11">
        <f t="shared" si="4"/>
        <v>2</v>
      </c>
      <c r="N22" s="10">
        <f t="shared" si="5"/>
        <v>0</v>
      </c>
      <c r="O22" s="14">
        <f t="shared" si="8"/>
        <v>0</v>
      </c>
      <c r="P22" s="13" t="b">
        <f t="shared" si="6"/>
        <v>1</v>
      </c>
    </row>
    <row r="23" spans="1:16" ht="18.75" x14ac:dyDescent="0.3">
      <c r="A23" s="19" t="s">
        <v>13</v>
      </c>
      <c r="B23" s="82"/>
      <c r="C23" s="63"/>
      <c r="D23" s="63"/>
      <c r="E23" s="63"/>
      <c r="F23" s="63"/>
      <c r="G23" s="44">
        <f t="shared" si="0"/>
        <v>0</v>
      </c>
      <c r="H23" s="63"/>
      <c r="I23" s="12">
        <f t="shared" si="7"/>
        <v>0</v>
      </c>
      <c r="J23" s="10" t="b">
        <f t="shared" si="1"/>
        <v>1</v>
      </c>
      <c r="K23" s="10" t="str">
        <f t="shared" si="2"/>
        <v>2</v>
      </c>
      <c r="L23" s="11">
        <f t="shared" si="3"/>
        <v>2</v>
      </c>
      <c r="M23" s="11">
        <f t="shared" si="4"/>
        <v>2</v>
      </c>
      <c r="N23" s="10">
        <f t="shared" si="5"/>
        <v>0</v>
      </c>
      <c r="O23" s="12">
        <f t="shared" si="8"/>
        <v>0</v>
      </c>
      <c r="P23" s="13" t="b">
        <f t="shared" si="6"/>
        <v>1</v>
      </c>
    </row>
    <row r="24" spans="1:16" ht="18.75" x14ac:dyDescent="0.3">
      <c r="A24" s="18" t="s">
        <v>14</v>
      </c>
      <c r="B24" s="84"/>
      <c r="C24" s="63"/>
      <c r="D24" s="63"/>
      <c r="E24" s="63"/>
      <c r="F24" s="63"/>
      <c r="G24" s="45">
        <f t="shared" si="0"/>
        <v>0</v>
      </c>
      <c r="H24" s="63"/>
      <c r="I24" s="25">
        <f t="shared" si="7"/>
        <v>0</v>
      </c>
      <c r="J24" s="10" t="b">
        <f t="shared" si="1"/>
        <v>1</v>
      </c>
      <c r="K24" s="10" t="str">
        <f t="shared" si="2"/>
        <v>2</v>
      </c>
      <c r="L24" s="11">
        <f t="shared" si="3"/>
        <v>2</v>
      </c>
      <c r="M24" s="11">
        <f t="shared" si="4"/>
        <v>2</v>
      </c>
      <c r="N24" s="10">
        <f t="shared" si="5"/>
        <v>0</v>
      </c>
      <c r="O24" s="15">
        <f t="shared" si="8"/>
        <v>0</v>
      </c>
      <c r="P24" s="13" t="b">
        <f t="shared" si="6"/>
        <v>1</v>
      </c>
    </row>
    <row r="25" spans="1:16" s="2" customFormat="1" x14ac:dyDescent="0.25">
      <c r="A25" s="21" t="s">
        <v>0</v>
      </c>
      <c r="B25" s="30">
        <f>SUM(B15:B24)</f>
        <v>0</v>
      </c>
      <c r="C25" s="31">
        <f>SUM(C15:C24)</f>
        <v>0</v>
      </c>
      <c r="D25" s="31">
        <f t="shared" ref="D25:F25" si="9">SUM(D15:D24)</f>
        <v>0</v>
      </c>
      <c r="E25" s="31">
        <f t="shared" si="9"/>
        <v>0</v>
      </c>
      <c r="F25" s="31">
        <f t="shared" si="9"/>
        <v>0</v>
      </c>
      <c r="G25" s="31">
        <f>SUM(G15:G24)</f>
        <v>0</v>
      </c>
      <c r="H25" s="31">
        <f>SUM(H15:H24)</f>
        <v>0</v>
      </c>
      <c r="I25" s="22"/>
      <c r="J25" s="22"/>
      <c r="K25" s="22"/>
      <c r="L25" s="22"/>
      <c r="M25" s="22"/>
      <c r="N25" s="22"/>
      <c r="O25" s="22"/>
      <c r="P25" s="22"/>
    </row>
    <row r="26" spans="1:16" s="2" customFormat="1" x14ac:dyDescent="0.25">
      <c r="A26" s="23" t="s">
        <v>58</v>
      </c>
      <c r="B26" s="31"/>
      <c r="C26" s="30">
        <f>C15*$B$15+C16*$B$16+C17*$B$17+C18*$B$18+C19*$B$19+C20*$B$20+C21*$B$21+C22*$B$22+C23*$B$23+C24*$B$24</f>
        <v>0</v>
      </c>
      <c r="D26" s="31">
        <f t="shared" ref="D26:H26" si="10">D15*$B$15+D16*$B$16+D17*$B$17+D18*$B$18+D19*$B$19+D20*$B$20+D21*$B$21+D22*$B$22+D23*$B$23+D24*$B$24</f>
        <v>0</v>
      </c>
      <c r="E26" s="30">
        <f t="shared" si="10"/>
        <v>0</v>
      </c>
      <c r="F26" s="30">
        <f t="shared" si="10"/>
        <v>0</v>
      </c>
      <c r="G26" s="30">
        <f>G15*$B$15+G16*$B$16+G17*$B$17+G18*$B$18+G19*$B$19+G20*$B$20+G21*$B$21+G22*$B$22+G23*$B$23+G24*$B$24</f>
        <v>0</v>
      </c>
      <c r="H26" s="30">
        <f t="shared" si="10"/>
        <v>0</v>
      </c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3"/>
      <c r="B27" s="23"/>
      <c r="C27" s="22"/>
      <c r="D27" s="36"/>
      <c r="E27" s="36"/>
      <c r="F27" s="36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x14ac:dyDescent="0.25">
      <c r="A28" s="33" t="s">
        <v>60</v>
      </c>
      <c r="B28" s="23"/>
      <c r="C28" s="36"/>
      <c r="D28" s="28"/>
      <c r="E28" s="64"/>
      <c r="F28" s="22"/>
      <c r="G28" s="65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 x14ac:dyDescent="0.25">
      <c r="A29" s="37" t="s">
        <v>61</v>
      </c>
      <c r="B29" s="23"/>
      <c r="C29" s="36"/>
      <c r="D29" s="36"/>
      <c r="E29" s="36"/>
      <c r="F29" s="22"/>
      <c r="G29" s="57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1:16" ht="15.75" thickBot="1" x14ac:dyDescent="0.3">
      <c r="A30" s="100"/>
      <c r="B30" s="100"/>
      <c r="C30" s="100"/>
      <c r="D30" s="100"/>
      <c r="E30" s="100"/>
      <c r="F30" s="100"/>
      <c r="G30" s="10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3"/>
      <c r="B32" s="3"/>
      <c r="C32" s="4"/>
      <c r="D32" s="4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9.5" x14ac:dyDescent="0.3">
      <c r="A33" s="56" t="s">
        <v>73</v>
      </c>
      <c r="B33" s="23"/>
      <c r="C33" s="36"/>
      <c r="D33" s="36"/>
      <c r="E33" s="36"/>
      <c r="F33" s="36"/>
      <c r="G33" s="57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23"/>
      <c r="B34" s="23"/>
      <c r="C34" s="36"/>
      <c r="D34" s="36"/>
      <c r="E34" s="36"/>
      <c r="F34" s="36"/>
      <c r="G34" s="57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33" t="s">
        <v>15</v>
      </c>
      <c r="B35" s="23"/>
      <c r="C35" s="36"/>
      <c r="D35" s="36"/>
      <c r="E35" s="36"/>
      <c r="F35" s="36"/>
      <c r="G35" s="57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58" t="str">
        <f>IF(OR(C36&gt;D36,C36=D36),"Kleinkindgruppe","Kindergartengruppe")</f>
        <v>Kleinkindgruppe</v>
      </c>
      <c r="B36" s="58"/>
      <c r="C36" s="59">
        <f>C26+D26</f>
        <v>0</v>
      </c>
      <c r="D36" s="59">
        <f>E26+F26</f>
        <v>0</v>
      </c>
      <c r="E36" s="28"/>
      <c r="F36" s="58"/>
      <c r="G36" s="28"/>
    </row>
    <row r="37" spans="1:16" x14ac:dyDescent="0.25">
      <c r="A37" s="58" t="str">
        <f>IF(H25=0,"Gruppenführung","inklusive Gruppenführung")</f>
        <v>Gruppenführung</v>
      </c>
      <c r="B37" s="58"/>
      <c r="C37" s="13"/>
      <c r="D37" s="28"/>
      <c r="E37" s="58"/>
      <c r="F37" s="58"/>
      <c r="G37" s="28"/>
    </row>
    <row r="38" spans="1:16" x14ac:dyDescent="0.25">
      <c r="A38" s="60"/>
      <c r="B38" s="58"/>
      <c r="C38" s="58"/>
      <c r="D38" s="58"/>
      <c r="E38" s="58"/>
      <c r="F38" s="58"/>
      <c r="G38" s="28"/>
    </row>
    <row r="39" spans="1:16" x14ac:dyDescent="0.25">
      <c r="A39" s="70" t="s">
        <v>16</v>
      </c>
      <c r="B39" s="70"/>
      <c r="C39" s="72"/>
      <c r="D39" s="72"/>
      <c r="E39" s="72"/>
      <c r="F39" s="72"/>
      <c r="G39" s="28"/>
    </row>
    <row r="40" spans="1:16" x14ac:dyDescent="0.25">
      <c r="A40" s="73" t="s">
        <v>20</v>
      </c>
      <c r="B40" s="73" t="s">
        <v>17</v>
      </c>
      <c r="C40" s="73" t="s">
        <v>18</v>
      </c>
      <c r="D40" s="73" t="s">
        <v>19</v>
      </c>
      <c r="E40" s="72" t="s">
        <v>51</v>
      </c>
      <c r="F40" s="72"/>
      <c r="G40" s="28"/>
    </row>
    <row r="41" spans="1:16" x14ac:dyDescent="0.25">
      <c r="A41" s="13">
        <v>1</v>
      </c>
      <c r="B41" s="61">
        <v>4.3750000000000004E-2</v>
      </c>
      <c r="C41" s="13">
        <v>9</v>
      </c>
      <c r="D41" s="13">
        <v>0.33</v>
      </c>
      <c r="E41" s="58" t="s">
        <v>52</v>
      </c>
      <c r="F41" s="28"/>
      <c r="G41" s="28"/>
    </row>
    <row r="42" spans="1:16" x14ac:dyDescent="0.25">
      <c r="A42" s="13">
        <v>2</v>
      </c>
      <c r="B42" s="61">
        <v>4.5138888888888888E-2</v>
      </c>
      <c r="C42" s="13">
        <v>12</v>
      </c>
      <c r="D42" s="59">
        <v>0.2</v>
      </c>
      <c r="E42" s="58" t="s">
        <v>53</v>
      </c>
      <c r="F42" s="28"/>
      <c r="G42" s="28"/>
    </row>
    <row r="43" spans="1:16" ht="15.75" thickBot="1" x14ac:dyDescent="0.3">
      <c r="A43" s="16"/>
      <c r="B43" s="16"/>
      <c r="C43" s="16"/>
      <c r="D43" s="16"/>
      <c r="E43" s="16"/>
      <c r="F43" s="16"/>
      <c r="G43" s="16"/>
    </row>
    <row r="44" spans="1:16" s="5" customFormat="1" x14ac:dyDescent="0.25">
      <c r="H44"/>
      <c r="I44"/>
      <c r="J44"/>
      <c r="K44"/>
      <c r="L44"/>
      <c r="M44"/>
      <c r="N44"/>
      <c r="O44"/>
      <c r="P44"/>
    </row>
    <row r="45" spans="1:16" s="5" customFormat="1" ht="19.5" x14ac:dyDescent="0.3">
      <c r="A45" s="56" t="s">
        <v>30</v>
      </c>
      <c r="B45" s="36"/>
      <c r="C45" s="36"/>
    </row>
    <row r="46" spans="1:16" s="5" customFormat="1" x14ac:dyDescent="0.25">
      <c r="A46" s="33" t="s">
        <v>74</v>
      </c>
      <c r="B46" s="36"/>
      <c r="C46" s="36"/>
      <c r="F46"/>
      <c r="G46"/>
      <c r="H46"/>
      <c r="I46"/>
      <c r="J46"/>
      <c r="K46"/>
      <c r="L46"/>
    </row>
    <row r="47" spans="1:16" s="5" customFormat="1" x14ac:dyDescent="0.25">
      <c r="A47" s="103"/>
      <c r="B47" s="103"/>
      <c r="C47" s="103"/>
      <c r="F47"/>
      <c r="G47"/>
      <c r="H47"/>
      <c r="I47"/>
      <c r="J47"/>
      <c r="K47"/>
      <c r="L47"/>
    </row>
    <row r="48" spans="1:16" s="5" customFormat="1" x14ac:dyDescent="0.25">
      <c r="A48" s="36"/>
      <c r="B48" s="29" t="s">
        <v>36</v>
      </c>
      <c r="C48" s="29" t="s">
        <v>35</v>
      </c>
      <c r="F48"/>
      <c r="G48"/>
      <c r="H48"/>
      <c r="I48"/>
      <c r="J48"/>
      <c r="K48"/>
      <c r="L48"/>
    </row>
    <row r="49" spans="1:12" s="5" customFormat="1" x14ac:dyDescent="0.25">
      <c r="A49" s="33" t="s">
        <v>5</v>
      </c>
      <c r="B49" s="40">
        <f t="shared" ref="B49:B58" si="11">B15*O15</f>
        <v>0</v>
      </c>
      <c r="C49" s="40">
        <f>IF('VB-Zeit'!$F$43="x",B49*'VB-Zeit'!$C$43,B49*'VB-Zeit'!$C$42)</f>
        <v>0</v>
      </c>
      <c r="F49"/>
      <c r="G49"/>
      <c r="H49"/>
      <c r="I49"/>
      <c r="J49"/>
      <c r="K49"/>
      <c r="L49"/>
    </row>
    <row r="50" spans="1:12" s="5" customFormat="1" x14ac:dyDescent="0.25">
      <c r="A50" s="42" t="s">
        <v>6</v>
      </c>
      <c r="B50" s="40">
        <f t="shared" si="11"/>
        <v>0</v>
      </c>
      <c r="C50" s="40">
        <f>IF('VB-Zeit'!$F$43="x",B50*'VB-Zeit'!$C$43,B50*'VB-Zeit'!$C$42)</f>
        <v>0</v>
      </c>
      <c r="F50"/>
      <c r="G50"/>
      <c r="H50"/>
      <c r="I50"/>
      <c r="J50"/>
      <c r="K50"/>
      <c r="L50"/>
    </row>
    <row r="51" spans="1:12" s="5" customFormat="1" x14ac:dyDescent="0.25">
      <c r="A51" s="33" t="s">
        <v>7</v>
      </c>
      <c r="B51" s="40">
        <f t="shared" si="11"/>
        <v>0</v>
      </c>
      <c r="C51" s="40">
        <f>IF('VB-Zeit'!$F$43="x",B51*'VB-Zeit'!$C$43,B51*'VB-Zeit'!$C$42)</f>
        <v>0</v>
      </c>
      <c r="F51"/>
      <c r="G51"/>
      <c r="H51"/>
      <c r="I51"/>
      <c r="J51"/>
      <c r="K51"/>
      <c r="L51"/>
    </row>
    <row r="52" spans="1:12" s="5" customFormat="1" x14ac:dyDescent="0.25">
      <c r="A52" s="42" t="s">
        <v>8</v>
      </c>
      <c r="B52" s="40">
        <f t="shared" si="11"/>
        <v>0</v>
      </c>
      <c r="C52" s="40">
        <f>IF('VB-Zeit'!$F$43="x",B52*'VB-Zeit'!$C$43,B52*'VB-Zeit'!$C$42)</f>
        <v>0</v>
      </c>
      <c r="F52"/>
      <c r="G52"/>
      <c r="H52"/>
      <c r="I52"/>
      <c r="J52"/>
      <c r="K52"/>
      <c r="L52"/>
    </row>
    <row r="53" spans="1:12" s="5" customFormat="1" x14ac:dyDescent="0.25">
      <c r="A53" s="33" t="s">
        <v>9</v>
      </c>
      <c r="B53" s="40">
        <f t="shared" si="11"/>
        <v>0</v>
      </c>
      <c r="C53" s="40">
        <f>IF('VB-Zeit'!$F$43="x",B53*'VB-Zeit'!$C$43,B53*'VB-Zeit'!$C$42)</f>
        <v>0</v>
      </c>
      <c r="F53"/>
      <c r="G53"/>
      <c r="H53"/>
      <c r="I53"/>
      <c r="J53"/>
      <c r="K53"/>
      <c r="L53"/>
    </row>
    <row r="54" spans="1:12" s="5" customFormat="1" x14ac:dyDescent="0.25">
      <c r="A54" s="42" t="s">
        <v>10</v>
      </c>
      <c r="B54" s="40">
        <f t="shared" si="11"/>
        <v>0</v>
      </c>
      <c r="C54" s="40">
        <f>IF('VB-Zeit'!$F$43="x",B54*'VB-Zeit'!$C$43,B54*'VB-Zeit'!$C$42)</f>
        <v>0</v>
      </c>
      <c r="F54"/>
      <c r="G54"/>
      <c r="H54"/>
      <c r="I54"/>
      <c r="J54"/>
      <c r="K54"/>
      <c r="L54"/>
    </row>
    <row r="55" spans="1:12" s="5" customFormat="1" x14ac:dyDescent="0.25">
      <c r="A55" s="33" t="s">
        <v>11</v>
      </c>
      <c r="B55" s="40">
        <f t="shared" si="11"/>
        <v>0</v>
      </c>
      <c r="C55" s="40">
        <f>IF('VB-Zeit'!$F$43="x",B55*'VB-Zeit'!$C$43,B55*'VB-Zeit'!$C$42)</f>
        <v>0</v>
      </c>
      <c r="F55"/>
      <c r="G55"/>
      <c r="H55"/>
      <c r="I55"/>
      <c r="J55"/>
      <c r="K55"/>
      <c r="L55"/>
    </row>
    <row r="56" spans="1:12" s="5" customFormat="1" x14ac:dyDescent="0.25">
      <c r="A56" s="42" t="s">
        <v>12</v>
      </c>
      <c r="B56" s="40">
        <f t="shared" si="11"/>
        <v>0</v>
      </c>
      <c r="C56" s="40">
        <f>IF('VB-Zeit'!$F$43="x",B56*'VB-Zeit'!$C$43,B56*'VB-Zeit'!$C$42)</f>
        <v>0</v>
      </c>
      <c r="F56"/>
      <c r="G56"/>
      <c r="H56"/>
      <c r="I56"/>
      <c r="J56"/>
      <c r="K56"/>
      <c r="L56"/>
    </row>
    <row r="57" spans="1:12" s="5" customFormat="1" x14ac:dyDescent="0.25">
      <c r="A57" s="33" t="s">
        <v>13</v>
      </c>
      <c r="B57" s="40">
        <f t="shared" si="11"/>
        <v>0</v>
      </c>
      <c r="C57" s="40">
        <f>IF('VB-Zeit'!$F$43="x",B57*'VB-Zeit'!$C$43,B57*'VB-Zeit'!$C$42)</f>
        <v>0</v>
      </c>
      <c r="F57"/>
      <c r="G57"/>
      <c r="H57"/>
      <c r="I57"/>
      <c r="J57"/>
      <c r="K57"/>
      <c r="L57"/>
    </row>
    <row r="58" spans="1:12" s="5" customFormat="1" x14ac:dyDescent="0.25">
      <c r="A58" s="42" t="s">
        <v>14</v>
      </c>
      <c r="B58" s="40">
        <f t="shared" si="11"/>
        <v>0</v>
      </c>
      <c r="C58" s="40">
        <f>IF('VB-Zeit'!$F$43="x",B58*'VB-Zeit'!$C$43,B58*'VB-Zeit'!$C$42)</f>
        <v>0</v>
      </c>
      <c r="F58"/>
      <c r="G58"/>
      <c r="H58"/>
      <c r="I58"/>
      <c r="J58"/>
      <c r="K58"/>
      <c r="L58"/>
    </row>
    <row r="59" spans="1:12" s="5" customFormat="1" ht="15.75" thickBot="1" x14ac:dyDescent="0.3">
      <c r="A59" s="89" t="s">
        <v>48</v>
      </c>
      <c r="B59" s="90">
        <f>SUM(B49:B58)</f>
        <v>0</v>
      </c>
      <c r="C59" s="90">
        <f>SUM(C49:C58)</f>
        <v>0</v>
      </c>
      <c r="F59"/>
      <c r="G59"/>
      <c r="H59"/>
      <c r="I59"/>
      <c r="J59"/>
      <c r="K59"/>
      <c r="L59"/>
    </row>
    <row r="60" spans="1:12" ht="15.75" thickTop="1" x14ac:dyDescent="0.25"/>
    <row r="82" spans="1:1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heetProtection algorithmName="SHA-512" hashValue="XAXof/JO5qQ5m1z6kAJwRb05oc+6BNiJ+YdGgCs5qvc567UWYI3N5iBAfTKe2BTtBqmUHzvfaWAGn/W1ZI/jhg==" saltValue="8fyO+J8RMZohephyBfpmlg==" spinCount="100000" sheet="1" objects="1" scenarios="1" selectLockedCells="1"/>
  <mergeCells count="8">
    <mergeCell ref="A47:C47"/>
    <mergeCell ref="B5:F5"/>
    <mergeCell ref="B6:F6"/>
    <mergeCell ref="F9:G9"/>
    <mergeCell ref="K11:N11"/>
    <mergeCell ref="I12:P12"/>
    <mergeCell ref="B13:B14"/>
    <mergeCell ref="H28:P30"/>
  </mergeCells>
  <conditionalFormatting sqref="A36">
    <cfRule type="containsText" dxfId="4" priority="1" operator="containsText" text="Kindergartengruppe">
      <formula>NOT(ISERROR(SEARCH("Kindergartengruppe",A36)))</formula>
    </cfRule>
  </conditionalFormatting>
  <dataValidations count="1">
    <dataValidation errorStyle="warning" allowBlank="1" showInputMessage="1" showErrorMessage="1" errorTitle="Achtung!!!" error="Bei inklusiver Gruppenführung zu beachten:_x000a_1. Max. 4 Kinder mit Förderbedarf pro Tag_x000a_2. Personaleinsatz gemäß Verordnung ist zu beachten" sqref="H15:H24"/>
  </dataValidations>
  <pageMargins left="0.17" right="0.17" top="0.42" bottom="0.3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A7" workbookViewId="0">
      <selection activeCell="B10" sqref="B10"/>
    </sheetView>
  </sheetViews>
  <sheetFormatPr baseColWidth="10" defaultRowHeight="15" x14ac:dyDescent="0.25"/>
  <cols>
    <col min="1" max="1" width="24.85546875" customWidth="1"/>
    <col min="2" max="2" width="10.5703125" customWidth="1"/>
    <col min="6" max="6" width="12.5703125" customWidth="1"/>
    <col min="7" max="7" width="13" customWidth="1"/>
    <col min="8" max="8" width="13.7109375" customWidth="1"/>
    <col min="9" max="10" width="12.28515625" customWidth="1"/>
    <col min="11" max="14" width="0" hidden="1" customWidth="1"/>
    <col min="15" max="15" width="13.5703125" customWidth="1"/>
  </cols>
  <sheetData>
    <row r="1" spans="1:16" ht="26.25" x14ac:dyDescent="0.4">
      <c r="A1" s="27" t="s">
        <v>64</v>
      </c>
      <c r="J1" s="51"/>
      <c r="K1" s="49"/>
      <c r="L1" s="49"/>
      <c r="M1" s="49"/>
      <c r="N1" s="49"/>
      <c r="O1" s="49"/>
      <c r="P1" s="49"/>
    </row>
    <row r="2" spans="1:16" s="24" customFormat="1" ht="16.5" customHeight="1" x14ac:dyDescent="0.25">
      <c r="A2" s="6"/>
      <c r="J2" s="52"/>
      <c r="K2" s="53"/>
      <c r="L2" s="53"/>
      <c r="M2" s="53"/>
      <c r="N2" s="53"/>
      <c r="O2" s="53"/>
      <c r="P2" s="53"/>
    </row>
    <row r="3" spans="1:16" s="24" customFormat="1" ht="16.5" customHeight="1" x14ac:dyDescent="0.25">
      <c r="A3" s="6"/>
      <c r="J3" s="52"/>
      <c r="K3" s="53"/>
      <c r="L3" s="53"/>
      <c r="M3" s="53"/>
      <c r="N3" s="53"/>
      <c r="O3" s="53"/>
      <c r="P3" s="53"/>
    </row>
    <row r="4" spans="1:16" s="24" customFormat="1" x14ac:dyDescent="0.25">
      <c r="A4" s="60"/>
      <c r="B4" s="62"/>
      <c r="C4" s="62"/>
      <c r="D4" s="62"/>
      <c r="E4" s="62"/>
      <c r="F4" s="62"/>
      <c r="G4" s="62"/>
      <c r="J4" s="52"/>
      <c r="K4" s="53"/>
      <c r="L4" s="53"/>
      <c r="M4" s="53"/>
      <c r="N4" s="53"/>
      <c r="O4" s="53"/>
      <c r="P4" s="53"/>
    </row>
    <row r="5" spans="1:16" ht="26.25" x14ac:dyDescent="0.4">
      <c r="A5" s="55" t="s">
        <v>69</v>
      </c>
      <c r="B5" s="111">
        <f>'KKG 1'!B5</f>
        <v>0</v>
      </c>
      <c r="C5" s="111"/>
      <c r="D5" s="111"/>
      <c r="E5" s="111"/>
      <c r="F5" s="111"/>
      <c r="G5" s="28"/>
      <c r="J5" s="51"/>
      <c r="K5" s="49"/>
      <c r="L5" s="49"/>
      <c r="M5" s="49"/>
      <c r="N5" s="49"/>
      <c r="O5" s="49"/>
      <c r="P5" s="49"/>
    </row>
    <row r="6" spans="1:16" ht="26.25" x14ac:dyDescent="0.4">
      <c r="A6" s="55" t="s">
        <v>70</v>
      </c>
      <c r="B6" s="111">
        <f>'KKG 1'!B6</f>
        <v>0</v>
      </c>
      <c r="C6" s="111"/>
      <c r="D6" s="111"/>
      <c r="E6" s="111"/>
      <c r="F6" s="111"/>
      <c r="G6" s="28"/>
      <c r="J6" s="51"/>
      <c r="K6" s="49"/>
      <c r="L6" s="49"/>
      <c r="M6" s="49"/>
      <c r="N6" s="49"/>
      <c r="O6" s="49"/>
      <c r="P6" s="49"/>
    </row>
    <row r="7" spans="1:16" x14ac:dyDescent="0.25">
      <c r="A7" s="28"/>
      <c r="B7" s="28"/>
      <c r="C7" s="28"/>
      <c r="D7" s="28"/>
      <c r="E7" s="28"/>
      <c r="F7" s="28"/>
      <c r="G7" s="28"/>
      <c r="J7" s="49"/>
      <c r="K7" s="49"/>
      <c r="L7" s="49"/>
      <c r="M7" s="49"/>
      <c r="N7" s="49"/>
      <c r="O7" s="49"/>
      <c r="P7" s="49"/>
    </row>
    <row r="8" spans="1:16" x14ac:dyDescent="0.25">
      <c r="A8" s="32"/>
      <c r="B8" s="35" t="s">
        <v>49</v>
      </c>
      <c r="C8" s="35" t="s">
        <v>50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2" t="s">
        <v>25</v>
      </c>
      <c r="B9" s="48"/>
      <c r="C9" s="48"/>
      <c r="D9" s="28"/>
      <c r="E9" s="46" t="s">
        <v>72</v>
      </c>
      <c r="F9" s="105"/>
      <c r="G9" s="105"/>
      <c r="H9" s="47"/>
      <c r="I9" s="26"/>
      <c r="J9" s="26"/>
      <c r="K9" s="26"/>
      <c r="L9" s="26"/>
      <c r="M9" s="26"/>
      <c r="N9" s="26"/>
      <c r="O9" s="28"/>
      <c r="P9" s="28"/>
    </row>
    <row r="10" spans="1:16" x14ac:dyDescent="0.25">
      <c r="A10" s="32" t="s">
        <v>26</v>
      </c>
      <c r="B10" s="48"/>
      <c r="C10" s="48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6" x14ac:dyDescent="0.25">
      <c r="A11" s="34"/>
      <c r="B11" s="34"/>
      <c r="C11" s="26"/>
      <c r="D11" s="85"/>
      <c r="E11" s="85"/>
      <c r="F11" s="85"/>
      <c r="G11" s="86"/>
      <c r="H11" s="85"/>
      <c r="I11" s="85"/>
      <c r="J11" s="86"/>
      <c r="K11" s="106"/>
      <c r="L11" s="106"/>
      <c r="M11" s="106"/>
      <c r="N11" s="106"/>
      <c r="O11" s="85"/>
      <c r="P11" s="85"/>
    </row>
    <row r="12" spans="1:16" ht="19.5" x14ac:dyDescent="0.3">
      <c r="A12" s="17" t="s">
        <v>28</v>
      </c>
      <c r="B12" s="28"/>
      <c r="C12" s="28"/>
      <c r="D12" s="85"/>
      <c r="E12" s="85"/>
      <c r="F12" s="85"/>
      <c r="G12" s="85"/>
      <c r="H12" s="85"/>
      <c r="I12" s="107"/>
      <c r="J12" s="107"/>
      <c r="K12" s="107"/>
      <c r="L12" s="107"/>
      <c r="M12" s="107"/>
      <c r="N12" s="107"/>
      <c r="O12" s="107"/>
      <c r="P12" s="107"/>
    </row>
    <row r="13" spans="1:16" x14ac:dyDescent="0.25">
      <c r="A13" s="18"/>
      <c r="B13" s="108" t="s">
        <v>27</v>
      </c>
      <c r="C13" s="50" t="s">
        <v>1</v>
      </c>
      <c r="D13" s="50" t="s">
        <v>1</v>
      </c>
      <c r="E13" s="50" t="s">
        <v>1</v>
      </c>
      <c r="F13" s="50" t="s">
        <v>1</v>
      </c>
      <c r="G13" s="29" t="s">
        <v>3</v>
      </c>
      <c r="H13" s="50" t="s">
        <v>63</v>
      </c>
      <c r="I13" s="8" t="s">
        <v>55</v>
      </c>
      <c r="J13" s="7" t="s">
        <v>22</v>
      </c>
      <c r="K13" s="7" t="s">
        <v>22</v>
      </c>
      <c r="L13" s="7" t="s">
        <v>22</v>
      </c>
      <c r="M13" s="7" t="s">
        <v>22</v>
      </c>
      <c r="N13" s="7" t="s">
        <v>2</v>
      </c>
      <c r="O13" s="8" t="s">
        <v>2</v>
      </c>
      <c r="P13" s="7" t="s">
        <v>21</v>
      </c>
    </row>
    <row r="14" spans="1:16" x14ac:dyDescent="0.25">
      <c r="A14" s="18"/>
      <c r="B14" s="108"/>
      <c r="C14" s="29" t="s">
        <v>65</v>
      </c>
      <c r="D14" s="29" t="s">
        <v>66</v>
      </c>
      <c r="E14" s="29" t="s">
        <v>67</v>
      </c>
      <c r="F14" s="29" t="s">
        <v>68</v>
      </c>
      <c r="G14" s="29" t="s">
        <v>4</v>
      </c>
      <c r="H14" s="29" t="s">
        <v>59</v>
      </c>
      <c r="I14" s="9" t="s">
        <v>56</v>
      </c>
      <c r="J14" s="7" t="s">
        <v>55</v>
      </c>
      <c r="K14" s="7" t="s">
        <v>23</v>
      </c>
      <c r="L14" s="7" t="s">
        <v>20</v>
      </c>
      <c r="M14" s="7" t="s">
        <v>24</v>
      </c>
      <c r="N14" s="7" t="s">
        <v>54</v>
      </c>
      <c r="O14" s="9" t="s">
        <v>57</v>
      </c>
      <c r="P14" s="7" t="s">
        <v>29</v>
      </c>
    </row>
    <row r="15" spans="1:16" ht="18.75" x14ac:dyDescent="0.3">
      <c r="A15" s="19" t="s">
        <v>5</v>
      </c>
      <c r="B15" s="82"/>
      <c r="C15" s="63"/>
      <c r="D15" s="63"/>
      <c r="E15" s="63"/>
      <c r="F15" s="63"/>
      <c r="G15" s="44">
        <f t="shared" ref="G15:G24" si="0">C15+D15+E15+F15</f>
        <v>0</v>
      </c>
      <c r="H15" s="63"/>
      <c r="I15" s="12">
        <f>IF(G15=0,0,IF(M15=1,$C$41,$C$42))</f>
        <v>0</v>
      </c>
      <c r="J15" s="10" t="b">
        <f t="shared" ref="J15:J24" si="1">IF(G15&lt;=I15,TRUE,FALSE)</f>
        <v>1</v>
      </c>
      <c r="K15" s="10" t="str">
        <f t="shared" ref="K15:K24" si="2">IF(C15&gt;4,"1","2")</f>
        <v>2</v>
      </c>
      <c r="L15" s="11">
        <f t="shared" ref="L15:L24" si="3">IF(C15&gt;D15+E15+F15,$A$41,$A$42)</f>
        <v>2</v>
      </c>
      <c r="M15" s="11">
        <f t="shared" ref="M15:M24" si="4">IF(K15+L15&gt;=4,$A$42,$A$41)</f>
        <v>2</v>
      </c>
      <c r="N15" s="10">
        <f t="shared" ref="N15:N24" si="5">IF(M15=1,G15*$D$41,G15*$D$42)</f>
        <v>0</v>
      </c>
      <c r="O15" s="12">
        <f>ROUNDUP(N15,0)</f>
        <v>0</v>
      </c>
      <c r="P15" s="13" t="b">
        <f t="shared" ref="P15:P24" si="6">IF(IF(AND(G15&gt;$C$42,M15=2),FALSE,TRUE),IF(AND(G15&gt;$C$41,M15=1),FALSE,TRUE))</f>
        <v>1</v>
      </c>
    </row>
    <row r="16" spans="1:16" ht="18.75" x14ac:dyDescent="0.3">
      <c r="A16" s="20" t="s">
        <v>6</v>
      </c>
      <c r="B16" s="83"/>
      <c r="C16" s="64"/>
      <c r="D16" s="64"/>
      <c r="E16" s="64"/>
      <c r="F16" s="64"/>
      <c r="G16" s="45">
        <f t="shared" si="0"/>
        <v>0</v>
      </c>
      <c r="H16" s="64"/>
      <c r="I16" s="12">
        <f t="shared" ref="I16:I24" si="7">IF(G16=0,0,IF(M16=1,$C$41,$C$42))</f>
        <v>0</v>
      </c>
      <c r="J16" s="10" t="b">
        <f t="shared" si="1"/>
        <v>1</v>
      </c>
      <c r="K16" s="10" t="str">
        <f t="shared" si="2"/>
        <v>2</v>
      </c>
      <c r="L16" s="11">
        <f t="shared" si="3"/>
        <v>2</v>
      </c>
      <c r="M16" s="11">
        <f t="shared" si="4"/>
        <v>2</v>
      </c>
      <c r="N16" s="10">
        <f t="shared" si="5"/>
        <v>0</v>
      </c>
      <c r="O16" s="14">
        <f>ROUNDUP(N16,0)</f>
        <v>0</v>
      </c>
      <c r="P16" s="13" t="b">
        <f t="shared" si="6"/>
        <v>1</v>
      </c>
    </row>
    <row r="17" spans="1:16" ht="18.75" x14ac:dyDescent="0.3">
      <c r="A17" s="19" t="s">
        <v>7</v>
      </c>
      <c r="B17" s="82"/>
      <c r="C17" s="63"/>
      <c r="D17" s="63"/>
      <c r="E17" s="63"/>
      <c r="F17" s="63"/>
      <c r="G17" s="44">
        <f t="shared" si="0"/>
        <v>0</v>
      </c>
      <c r="H17" s="63"/>
      <c r="I17" s="12">
        <f t="shared" si="7"/>
        <v>0</v>
      </c>
      <c r="J17" s="10" t="b">
        <f t="shared" si="1"/>
        <v>1</v>
      </c>
      <c r="K17" s="10" t="str">
        <f t="shared" si="2"/>
        <v>2</v>
      </c>
      <c r="L17" s="11">
        <f t="shared" si="3"/>
        <v>2</v>
      </c>
      <c r="M17" s="11">
        <f t="shared" si="4"/>
        <v>2</v>
      </c>
      <c r="N17" s="10">
        <f t="shared" si="5"/>
        <v>0</v>
      </c>
      <c r="O17" s="12">
        <f t="shared" ref="O17:O24" si="8">ROUNDUP(N17,0)</f>
        <v>0</v>
      </c>
      <c r="P17" s="13" t="b">
        <f t="shared" si="6"/>
        <v>1</v>
      </c>
    </row>
    <row r="18" spans="1:16" ht="18.75" x14ac:dyDescent="0.3">
      <c r="A18" s="18" t="s">
        <v>8</v>
      </c>
      <c r="B18" s="84"/>
      <c r="C18" s="64"/>
      <c r="D18" s="64"/>
      <c r="E18" s="64"/>
      <c r="F18" s="64"/>
      <c r="G18" s="45">
        <f t="shared" si="0"/>
        <v>0</v>
      </c>
      <c r="H18" s="64"/>
      <c r="I18" s="12">
        <f t="shared" si="7"/>
        <v>0</v>
      </c>
      <c r="J18" s="10" t="b">
        <f t="shared" si="1"/>
        <v>1</v>
      </c>
      <c r="K18" s="10" t="str">
        <f t="shared" si="2"/>
        <v>2</v>
      </c>
      <c r="L18" s="11">
        <f t="shared" si="3"/>
        <v>2</v>
      </c>
      <c r="M18" s="11">
        <f t="shared" si="4"/>
        <v>2</v>
      </c>
      <c r="N18" s="10">
        <f t="shared" si="5"/>
        <v>0</v>
      </c>
      <c r="O18" s="14">
        <f t="shared" si="8"/>
        <v>0</v>
      </c>
      <c r="P18" s="13" t="b">
        <f t="shared" si="6"/>
        <v>1</v>
      </c>
    </row>
    <row r="19" spans="1:16" ht="18.75" x14ac:dyDescent="0.3">
      <c r="A19" s="19" t="s">
        <v>9</v>
      </c>
      <c r="B19" s="82"/>
      <c r="C19" s="63"/>
      <c r="D19" s="63"/>
      <c r="E19" s="63"/>
      <c r="F19" s="63"/>
      <c r="G19" s="44">
        <f t="shared" si="0"/>
        <v>0</v>
      </c>
      <c r="H19" s="63"/>
      <c r="I19" s="12">
        <f t="shared" si="7"/>
        <v>0</v>
      </c>
      <c r="J19" s="10" t="b">
        <f t="shared" si="1"/>
        <v>1</v>
      </c>
      <c r="K19" s="10" t="str">
        <f t="shared" si="2"/>
        <v>2</v>
      </c>
      <c r="L19" s="11">
        <f t="shared" si="3"/>
        <v>2</v>
      </c>
      <c r="M19" s="11">
        <f t="shared" si="4"/>
        <v>2</v>
      </c>
      <c r="N19" s="10">
        <f t="shared" si="5"/>
        <v>0</v>
      </c>
      <c r="O19" s="12">
        <f t="shared" si="8"/>
        <v>0</v>
      </c>
      <c r="P19" s="13" t="b">
        <f t="shared" si="6"/>
        <v>1</v>
      </c>
    </row>
    <row r="20" spans="1:16" ht="18.75" x14ac:dyDescent="0.3">
      <c r="A20" s="18" t="s">
        <v>10</v>
      </c>
      <c r="B20" s="84"/>
      <c r="C20" s="64"/>
      <c r="D20" s="64"/>
      <c r="E20" s="64"/>
      <c r="F20" s="64"/>
      <c r="G20" s="45">
        <f t="shared" si="0"/>
        <v>0</v>
      </c>
      <c r="H20" s="64"/>
      <c r="I20" s="12">
        <f t="shared" si="7"/>
        <v>0</v>
      </c>
      <c r="J20" s="10" t="b">
        <f t="shared" si="1"/>
        <v>1</v>
      </c>
      <c r="K20" s="10" t="str">
        <f t="shared" si="2"/>
        <v>2</v>
      </c>
      <c r="L20" s="11">
        <f t="shared" si="3"/>
        <v>2</v>
      </c>
      <c r="M20" s="11">
        <f t="shared" si="4"/>
        <v>2</v>
      </c>
      <c r="N20" s="10">
        <f t="shared" si="5"/>
        <v>0</v>
      </c>
      <c r="O20" s="14">
        <f t="shared" si="8"/>
        <v>0</v>
      </c>
      <c r="P20" s="13" t="b">
        <f t="shared" si="6"/>
        <v>1</v>
      </c>
    </row>
    <row r="21" spans="1:16" ht="18.75" x14ac:dyDescent="0.3">
      <c r="A21" s="19" t="s">
        <v>11</v>
      </c>
      <c r="B21" s="82"/>
      <c r="C21" s="63"/>
      <c r="D21" s="63"/>
      <c r="E21" s="63"/>
      <c r="F21" s="63"/>
      <c r="G21" s="44">
        <f t="shared" si="0"/>
        <v>0</v>
      </c>
      <c r="H21" s="63"/>
      <c r="I21" s="12">
        <f t="shared" si="7"/>
        <v>0</v>
      </c>
      <c r="J21" s="10" t="b">
        <f t="shared" si="1"/>
        <v>1</v>
      </c>
      <c r="K21" s="10" t="str">
        <f t="shared" si="2"/>
        <v>2</v>
      </c>
      <c r="L21" s="11">
        <f t="shared" si="3"/>
        <v>2</v>
      </c>
      <c r="M21" s="11">
        <f t="shared" si="4"/>
        <v>2</v>
      </c>
      <c r="N21" s="10">
        <f t="shared" si="5"/>
        <v>0</v>
      </c>
      <c r="O21" s="12">
        <f t="shared" si="8"/>
        <v>0</v>
      </c>
      <c r="P21" s="13" t="b">
        <f t="shared" si="6"/>
        <v>1</v>
      </c>
    </row>
    <row r="22" spans="1:16" ht="18.75" x14ac:dyDescent="0.3">
      <c r="A22" s="18" t="s">
        <v>12</v>
      </c>
      <c r="B22" s="84"/>
      <c r="C22" s="64"/>
      <c r="D22" s="64"/>
      <c r="E22" s="64"/>
      <c r="F22" s="64"/>
      <c r="G22" s="45">
        <f t="shared" si="0"/>
        <v>0</v>
      </c>
      <c r="H22" s="64"/>
      <c r="I22" s="12">
        <f t="shared" si="7"/>
        <v>0</v>
      </c>
      <c r="J22" s="10" t="b">
        <f t="shared" si="1"/>
        <v>1</v>
      </c>
      <c r="K22" s="10" t="str">
        <f t="shared" si="2"/>
        <v>2</v>
      </c>
      <c r="L22" s="11">
        <f t="shared" si="3"/>
        <v>2</v>
      </c>
      <c r="M22" s="11">
        <f t="shared" si="4"/>
        <v>2</v>
      </c>
      <c r="N22" s="10">
        <f t="shared" si="5"/>
        <v>0</v>
      </c>
      <c r="O22" s="14">
        <f t="shared" si="8"/>
        <v>0</v>
      </c>
      <c r="P22" s="13" t="b">
        <f t="shared" si="6"/>
        <v>1</v>
      </c>
    </row>
    <row r="23" spans="1:16" ht="18.75" x14ac:dyDescent="0.3">
      <c r="A23" s="19" t="s">
        <v>13</v>
      </c>
      <c r="B23" s="82"/>
      <c r="C23" s="63"/>
      <c r="D23" s="63"/>
      <c r="E23" s="63"/>
      <c r="F23" s="63"/>
      <c r="G23" s="44">
        <f t="shared" si="0"/>
        <v>0</v>
      </c>
      <c r="H23" s="63"/>
      <c r="I23" s="12">
        <f t="shared" si="7"/>
        <v>0</v>
      </c>
      <c r="J23" s="10" t="b">
        <f t="shared" si="1"/>
        <v>1</v>
      </c>
      <c r="K23" s="10" t="str">
        <f t="shared" si="2"/>
        <v>2</v>
      </c>
      <c r="L23" s="11">
        <f t="shared" si="3"/>
        <v>2</v>
      </c>
      <c r="M23" s="11">
        <f t="shared" si="4"/>
        <v>2</v>
      </c>
      <c r="N23" s="10">
        <f t="shared" si="5"/>
        <v>0</v>
      </c>
      <c r="O23" s="12">
        <f t="shared" si="8"/>
        <v>0</v>
      </c>
      <c r="P23" s="13" t="b">
        <f t="shared" si="6"/>
        <v>1</v>
      </c>
    </row>
    <row r="24" spans="1:16" ht="18.75" x14ac:dyDescent="0.3">
      <c r="A24" s="18" t="s">
        <v>14</v>
      </c>
      <c r="B24" s="84"/>
      <c r="C24" s="63"/>
      <c r="D24" s="63"/>
      <c r="E24" s="63"/>
      <c r="F24" s="63"/>
      <c r="G24" s="45">
        <f t="shared" si="0"/>
        <v>0</v>
      </c>
      <c r="H24" s="63"/>
      <c r="I24" s="25">
        <f t="shared" si="7"/>
        <v>0</v>
      </c>
      <c r="J24" s="10" t="b">
        <f t="shared" si="1"/>
        <v>1</v>
      </c>
      <c r="K24" s="10" t="str">
        <f t="shared" si="2"/>
        <v>2</v>
      </c>
      <c r="L24" s="11">
        <f t="shared" si="3"/>
        <v>2</v>
      </c>
      <c r="M24" s="11">
        <f t="shared" si="4"/>
        <v>2</v>
      </c>
      <c r="N24" s="10">
        <f t="shared" si="5"/>
        <v>0</v>
      </c>
      <c r="O24" s="15">
        <f t="shared" si="8"/>
        <v>0</v>
      </c>
      <c r="P24" s="13" t="b">
        <f t="shared" si="6"/>
        <v>1</v>
      </c>
    </row>
    <row r="25" spans="1:16" s="2" customFormat="1" x14ac:dyDescent="0.25">
      <c r="A25" s="21" t="s">
        <v>0</v>
      </c>
      <c r="B25" s="30">
        <f>SUM(B15:B24)</f>
        <v>0</v>
      </c>
      <c r="C25" s="31">
        <f>SUM(C15:C24)</f>
        <v>0</v>
      </c>
      <c r="D25" s="31">
        <f t="shared" ref="D25:F25" si="9">SUM(D15:D24)</f>
        <v>0</v>
      </c>
      <c r="E25" s="31">
        <f t="shared" si="9"/>
        <v>0</v>
      </c>
      <c r="F25" s="31">
        <f t="shared" si="9"/>
        <v>0</v>
      </c>
      <c r="G25" s="31">
        <f>SUM(G15:G24)</f>
        <v>0</v>
      </c>
      <c r="H25" s="31">
        <f>SUM(H15:H24)</f>
        <v>0</v>
      </c>
      <c r="I25" s="22"/>
      <c r="J25" s="22"/>
      <c r="K25" s="22"/>
      <c r="L25" s="22"/>
      <c r="M25" s="22"/>
      <c r="N25" s="22"/>
      <c r="O25" s="22"/>
      <c r="P25" s="22"/>
    </row>
    <row r="26" spans="1:16" s="2" customFormat="1" x14ac:dyDescent="0.25">
      <c r="A26" s="23" t="s">
        <v>58</v>
      </c>
      <c r="B26" s="31"/>
      <c r="C26" s="30">
        <f>C15*$B$15+C16*$B$16+C17*$B$17+C18*$B$18+C19*$B$19+C20*$B$20+C21*$B$21+C22*$B$22+C23*$B$23+C24*$B$24</f>
        <v>0</v>
      </c>
      <c r="D26" s="31">
        <f t="shared" ref="D26:H26" si="10">D15*$B$15+D16*$B$16+D17*$B$17+D18*$B$18+D19*$B$19+D20*$B$20+D21*$B$21+D22*$B$22+D23*$B$23+D24*$B$24</f>
        <v>0</v>
      </c>
      <c r="E26" s="30">
        <f t="shared" si="10"/>
        <v>0</v>
      </c>
      <c r="F26" s="30">
        <f t="shared" si="10"/>
        <v>0</v>
      </c>
      <c r="G26" s="30">
        <f>G15*$B$15+G16*$B$16+G17*$B$17+G18*$B$18+G19*$B$19+G20*$B$20+G21*$B$21+G22*$B$22+G23*$B$23+G24*$B$24</f>
        <v>0</v>
      </c>
      <c r="H26" s="30">
        <f t="shared" si="10"/>
        <v>0</v>
      </c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3"/>
      <c r="B27" s="23"/>
      <c r="C27" s="22"/>
      <c r="D27" s="36"/>
      <c r="E27" s="36"/>
      <c r="F27" s="36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x14ac:dyDescent="0.25">
      <c r="A28" s="33" t="s">
        <v>60</v>
      </c>
      <c r="B28" s="23"/>
      <c r="C28" s="36"/>
      <c r="D28" s="28"/>
      <c r="E28" s="102"/>
      <c r="F28" s="22"/>
      <c r="G28" s="65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 x14ac:dyDescent="0.25">
      <c r="A29" s="37" t="s">
        <v>61</v>
      </c>
      <c r="B29" s="23"/>
      <c r="C29" s="36"/>
      <c r="D29" s="36"/>
      <c r="E29" s="36"/>
      <c r="F29" s="22"/>
      <c r="G29" s="57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1:16" ht="15.75" thickBot="1" x14ac:dyDescent="0.3">
      <c r="A30" s="100"/>
      <c r="B30" s="100"/>
      <c r="C30" s="100"/>
      <c r="D30" s="100"/>
      <c r="E30" s="100"/>
      <c r="F30" s="100"/>
      <c r="G30" s="10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3"/>
      <c r="B32" s="3"/>
      <c r="C32" s="4"/>
      <c r="D32" s="4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9.5" x14ac:dyDescent="0.3">
      <c r="A33" s="56" t="s">
        <v>73</v>
      </c>
      <c r="B33" s="23"/>
      <c r="C33" s="36"/>
      <c r="D33" s="36"/>
      <c r="E33" s="36"/>
      <c r="F33" s="36"/>
      <c r="G33" s="57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23"/>
      <c r="B34" s="23"/>
      <c r="C34" s="36"/>
      <c r="D34" s="36"/>
      <c r="E34" s="36"/>
      <c r="F34" s="36"/>
      <c r="G34" s="57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33" t="s">
        <v>15</v>
      </c>
      <c r="B35" s="23"/>
      <c r="C35" s="36"/>
      <c r="D35" s="36"/>
      <c r="E35" s="36"/>
      <c r="F35" s="36"/>
      <c r="G35" s="57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58" t="str">
        <f>IF(OR(C36&gt;D36,C36=D36),"Kleinkindgruppe","Kindergartengruppe")</f>
        <v>Kleinkindgruppe</v>
      </c>
      <c r="B36" s="58"/>
      <c r="C36" s="59">
        <f>C26+D26</f>
        <v>0</v>
      </c>
      <c r="D36" s="59">
        <f>E26+F26</f>
        <v>0</v>
      </c>
      <c r="E36" s="28"/>
      <c r="F36" s="58"/>
      <c r="G36" s="28"/>
    </row>
    <row r="37" spans="1:16" x14ac:dyDescent="0.25">
      <c r="A37" s="58" t="str">
        <f>IF(H25=0,"Gruppenführung","inklusive Gruppenführung")</f>
        <v>Gruppenführung</v>
      </c>
      <c r="B37" s="58"/>
      <c r="C37" s="13"/>
      <c r="D37" s="28"/>
      <c r="E37" s="58"/>
      <c r="F37" s="58"/>
      <c r="G37" s="28"/>
    </row>
    <row r="38" spans="1:16" x14ac:dyDescent="0.25">
      <c r="A38" s="60"/>
      <c r="B38" s="58"/>
      <c r="C38" s="58"/>
      <c r="D38" s="58"/>
      <c r="E38" s="58"/>
      <c r="F38" s="58"/>
      <c r="G38" s="28"/>
    </row>
    <row r="39" spans="1:16" x14ac:dyDescent="0.25">
      <c r="A39" s="70" t="s">
        <v>16</v>
      </c>
      <c r="B39" s="70"/>
      <c r="C39" s="72"/>
      <c r="D39" s="72"/>
      <c r="E39" s="72"/>
      <c r="F39" s="72"/>
      <c r="G39" s="28"/>
    </row>
    <row r="40" spans="1:16" x14ac:dyDescent="0.25">
      <c r="A40" s="73" t="s">
        <v>20</v>
      </c>
      <c r="B40" s="73" t="s">
        <v>17</v>
      </c>
      <c r="C40" s="73" t="s">
        <v>18</v>
      </c>
      <c r="D40" s="73" t="s">
        <v>19</v>
      </c>
      <c r="E40" s="72" t="s">
        <v>51</v>
      </c>
      <c r="F40" s="72"/>
      <c r="G40" s="28"/>
    </row>
    <row r="41" spans="1:16" x14ac:dyDescent="0.25">
      <c r="A41" s="13">
        <v>1</v>
      </c>
      <c r="B41" s="61">
        <v>4.3750000000000004E-2</v>
      </c>
      <c r="C41" s="13">
        <v>9</v>
      </c>
      <c r="D41" s="13">
        <v>0.33</v>
      </c>
      <c r="E41" s="58" t="s">
        <v>52</v>
      </c>
      <c r="F41" s="28"/>
      <c r="G41" s="28"/>
    </row>
    <row r="42" spans="1:16" x14ac:dyDescent="0.25">
      <c r="A42" s="13">
        <v>2</v>
      </c>
      <c r="B42" s="61">
        <v>4.5138888888888888E-2</v>
      </c>
      <c r="C42" s="13">
        <v>12</v>
      </c>
      <c r="D42" s="59">
        <v>0.2</v>
      </c>
      <c r="E42" s="58" t="s">
        <v>53</v>
      </c>
      <c r="F42" s="28"/>
      <c r="G42" s="28"/>
    </row>
    <row r="43" spans="1:16" ht="15.75" thickBot="1" x14ac:dyDescent="0.3">
      <c r="A43" s="16"/>
      <c r="B43" s="16"/>
      <c r="C43" s="16"/>
      <c r="D43" s="16"/>
      <c r="E43" s="16"/>
      <c r="F43" s="16"/>
      <c r="G43" s="16"/>
    </row>
    <row r="44" spans="1:16" s="5" customFormat="1" x14ac:dyDescent="0.25">
      <c r="H44"/>
      <c r="I44"/>
      <c r="J44"/>
      <c r="K44"/>
      <c r="L44"/>
      <c r="M44"/>
      <c r="N44"/>
      <c r="O44"/>
      <c r="P44"/>
    </row>
    <row r="45" spans="1:16" s="5" customFormat="1" ht="19.5" x14ac:dyDescent="0.3">
      <c r="A45" s="56" t="s">
        <v>30</v>
      </c>
      <c r="B45" s="36"/>
      <c r="C45" s="36"/>
    </row>
    <row r="46" spans="1:16" s="5" customFormat="1" x14ac:dyDescent="0.25">
      <c r="A46" s="33" t="s">
        <v>74</v>
      </c>
      <c r="B46" s="36"/>
      <c r="C46" s="36"/>
      <c r="F46"/>
      <c r="G46"/>
      <c r="H46"/>
      <c r="I46"/>
      <c r="J46"/>
      <c r="K46"/>
      <c r="L46"/>
    </row>
    <row r="47" spans="1:16" s="5" customFormat="1" x14ac:dyDescent="0.25">
      <c r="A47" s="103"/>
      <c r="B47" s="103"/>
      <c r="C47" s="103"/>
      <c r="F47"/>
      <c r="G47"/>
      <c r="H47"/>
      <c r="I47"/>
      <c r="J47"/>
      <c r="K47"/>
      <c r="L47"/>
    </row>
    <row r="48" spans="1:16" s="5" customFormat="1" x14ac:dyDescent="0.25">
      <c r="A48" s="36"/>
      <c r="B48" s="29" t="s">
        <v>36</v>
      </c>
      <c r="C48" s="29" t="s">
        <v>35</v>
      </c>
      <c r="F48"/>
      <c r="G48"/>
      <c r="H48"/>
      <c r="I48"/>
      <c r="J48"/>
      <c r="K48"/>
      <c r="L48"/>
    </row>
    <row r="49" spans="1:12" s="5" customFormat="1" x14ac:dyDescent="0.25">
      <c r="A49" s="33" t="s">
        <v>5</v>
      </c>
      <c r="B49" s="40">
        <f t="shared" ref="B49:B58" si="11">B15*O15</f>
        <v>0</v>
      </c>
      <c r="C49" s="40">
        <f>IF('VB-Zeit'!$F$43="x",B49*'VB-Zeit'!$C$43,B49*'VB-Zeit'!$C$42)</f>
        <v>0</v>
      </c>
      <c r="F49"/>
      <c r="G49"/>
      <c r="H49"/>
      <c r="I49"/>
      <c r="J49"/>
      <c r="K49"/>
      <c r="L49"/>
    </row>
    <row r="50" spans="1:12" s="5" customFormat="1" x14ac:dyDescent="0.25">
      <c r="A50" s="42" t="s">
        <v>6</v>
      </c>
      <c r="B50" s="40">
        <f t="shared" si="11"/>
        <v>0</v>
      </c>
      <c r="C50" s="40">
        <f>IF('VB-Zeit'!$F$43="x",B50*'VB-Zeit'!$C$43,B50*'VB-Zeit'!$C$42)</f>
        <v>0</v>
      </c>
      <c r="F50"/>
      <c r="G50"/>
      <c r="H50"/>
      <c r="I50"/>
      <c r="J50"/>
      <c r="K50"/>
      <c r="L50"/>
    </row>
    <row r="51" spans="1:12" s="5" customFormat="1" x14ac:dyDescent="0.25">
      <c r="A51" s="33" t="s">
        <v>7</v>
      </c>
      <c r="B51" s="40">
        <f t="shared" si="11"/>
        <v>0</v>
      </c>
      <c r="C51" s="40">
        <f>IF('VB-Zeit'!$F$43="x",B51*'VB-Zeit'!$C$43,B51*'VB-Zeit'!$C$42)</f>
        <v>0</v>
      </c>
      <c r="F51"/>
      <c r="G51"/>
      <c r="H51"/>
      <c r="I51"/>
      <c r="J51"/>
      <c r="K51"/>
      <c r="L51"/>
    </row>
    <row r="52" spans="1:12" s="5" customFormat="1" x14ac:dyDescent="0.25">
      <c r="A52" s="42" t="s">
        <v>8</v>
      </c>
      <c r="B52" s="40">
        <f t="shared" si="11"/>
        <v>0</v>
      </c>
      <c r="C52" s="40">
        <f>IF('VB-Zeit'!$F$43="x",B52*'VB-Zeit'!$C$43,B52*'VB-Zeit'!$C$42)</f>
        <v>0</v>
      </c>
      <c r="F52"/>
      <c r="G52"/>
      <c r="H52"/>
      <c r="I52"/>
      <c r="J52"/>
      <c r="K52"/>
      <c r="L52"/>
    </row>
    <row r="53" spans="1:12" s="5" customFormat="1" x14ac:dyDescent="0.25">
      <c r="A53" s="33" t="s">
        <v>9</v>
      </c>
      <c r="B53" s="40">
        <f t="shared" si="11"/>
        <v>0</v>
      </c>
      <c r="C53" s="40">
        <f>IF('VB-Zeit'!$F$43="x",B53*'VB-Zeit'!$C$43,B53*'VB-Zeit'!$C$42)</f>
        <v>0</v>
      </c>
      <c r="F53"/>
      <c r="G53"/>
      <c r="H53"/>
      <c r="I53"/>
      <c r="J53"/>
      <c r="K53"/>
      <c r="L53"/>
    </row>
    <row r="54" spans="1:12" s="5" customFormat="1" x14ac:dyDescent="0.25">
      <c r="A54" s="42" t="s">
        <v>10</v>
      </c>
      <c r="B54" s="40">
        <f t="shared" si="11"/>
        <v>0</v>
      </c>
      <c r="C54" s="40">
        <f>IF('VB-Zeit'!$F$43="x",B54*'VB-Zeit'!$C$43,B54*'VB-Zeit'!$C$42)</f>
        <v>0</v>
      </c>
      <c r="F54"/>
      <c r="G54"/>
      <c r="H54"/>
      <c r="I54"/>
      <c r="J54"/>
      <c r="K54"/>
      <c r="L54"/>
    </row>
    <row r="55" spans="1:12" s="5" customFormat="1" x14ac:dyDescent="0.25">
      <c r="A55" s="33" t="s">
        <v>11</v>
      </c>
      <c r="B55" s="40">
        <f t="shared" si="11"/>
        <v>0</v>
      </c>
      <c r="C55" s="40">
        <f>IF('VB-Zeit'!$F$43="x",B55*'VB-Zeit'!$C$43,B55*'VB-Zeit'!$C$42)</f>
        <v>0</v>
      </c>
      <c r="F55"/>
      <c r="G55"/>
      <c r="H55"/>
      <c r="I55"/>
      <c r="J55"/>
      <c r="K55"/>
      <c r="L55"/>
    </row>
    <row r="56" spans="1:12" s="5" customFormat="1" x14ac:dyDescent="0.25">
      <c r="A56" s="42" t="s">
        <v>12</v>
      </c>
      <c r="B56" s="40">
        <f t="shared" si="11"/>
        <v>0</v>
      </c>
      <c r="C56" s="40">
        <f>IF('VB-Zeit'!$F$43="x",B56*'VB-Zeit'!$C$43,B56*'VB-Zeit'!$C$42)</f>
        <v>0</v>
      </c>
      <c r="F56"/>
      <c r="G56"/>
      <c r="H56"/>
      <c r="I56"/>
      <c r="J56"/>
      <c r="K56"/>
      <c r="L56"/>
    </row>
    <row r="57" spans="1:12" s="5" customFormat="1" x14ac:dyDescent="0.25">
      <c r="A57" s="33" t="s">
        <v>13</v>
      </c>
      <c r="B57" s="40">
        <f t="shared" si="11"/>
        <v>0</v>
      </c>
      <c r="C57" s="40">
        <f>IF('VB-Zeit'!$F$43="x",B57*'VB-Zeit'!$C$43,B57*'VB-Zeit'!$C$42)</f>
        <v>0</v>
      </c>
      <c r="F57"/>
      <c r="G57"/>
      <c r="H57"/>
      <c r="I57"/>
      <c r="J57"/>
      <c r="K57"/>
      <c r="L57"/>
    </row>
    <row r="58" spans="1:12" s="5" customFormat="1" x14ac:dyDescent="0.25">
      <c r="A58" s="42" t="s">
        <v>14</v>
      </c>
      <c r="B58" s="40">
        <f t="shared" si="11"/>
        <v>0</v>
      </c>
      <c r="C58" s="40">
        <f>IF('VB-Zeit'!$F$43="x",B58*'VB-Zeit'!$C$43,B58*'VB-Zeit'!$C$42)</f>
        <v>0</v>
      </c>
      <c r="F58"/>
      <c r="G58"/>
      <c r="H58"/>
      <c r="I58"/>
      <c r="J58"/>
      <c r="K58"/>
      <c r="L58"/>
    </row>
    <row r="59" spans="1:12" s="5" customFormat="1" ht="15.75" thickBot="1" x14ac:dyDescent="0.3">
      <c r="A59" s="89" t="s">
        <v>48</v>
      </c>
      <c r="B59" s="90">
        <f>SUM(B49:B58)</f>
        <v>0</v>
      </c>
      <c r="C59" s="90">
        <f>SUM(C49:C58)</f>
        <v>0</v>
      </c>
      <c r="F59"/>
      <c r="G59"/>
      <c r="H59"/>
      <c r="I59"/>
      <c r="J59"/>
      <c r="K59"/>
      <c r="L59"/>
    </row>
    <row r="60" spans="1:12" ht="15.75" thickTop="1" x14ac:dyDescent="0.25"/>
    <row r="82" spans="1:1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heetProtection algorithmName="SHA-512" hashValue="8XnFFyR/ZpTrPfw5ysuZGRs80pUIBX/KBSAKa3B5V3F0OhyU9oMvpMb2SVpDIpTd9ITfJLek2vUK6mCx14VwoA==" saltValue="1P+LzxN8ry81u2Fs0K3YlA==" spinCount="100000" sheet="1" objects="1" scenarios="1" selectLockedCells="1"/>
  <mergeCells count="8">
    <mergeCell ref="A47:C47"/>
    <mergeCell ref="B5:F5"/>
    <mergeCell ref="B6:F6"/>
    <mergeCell ref="F9:G9"/>
    <mergeCell ref="K11:N11"/>
    <mergeCell ref="I12:P12"/>
    <mergeCell ref="B13:B14"/>
    <mergeCell ref="H28:P30"/>
  </mergeCells>
  <conditionalFormatting sqref="A36">
    <cfRule type="containsText" dxfId="3" priority="1" operator="containsText" text="Kindergartengruppe">
      <formula>NOT(ISERROR(SEARCH("Kindergartengruppe",A36)))</formula>
    </cfRule>
  </conditionalFormatting>
  <dataValidations count="1">
    <dataValidation errorStyle="warning" allowBlank="1" showInputMessage="1" showErrorMessage="1" errorTitle="Achtung!!!" error="Bei inklusiver Gruppenführung zu beachten:_x000a_1. Max. 4 Kinder mit Förderbedarf pro Tag_x000a_2. Personaleinsatz gemäß Verordnung ist zu beachten" sqref="H15:H24"/>
  </dataValidations>
  <pageMargins left="0.17" right="0.17" top="0.42" bottom="0.3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A7" workbookViewId="0">
      <selection activeCell="B9" sqref="B9"/>
    </sheetView>
  </sheetViews>
  <sheetFormatPr baseColWidth="10" defaultRowHeight="15" x14ac:dyDescent="0.25"/>
  <cols>
    <col min="1" max="1" width="24.85546875" customWidth="1"/>
    <col min="2" max="2" width="10.5703125" customWidth="1"/>
    <col min="6" max="6" width="12.5703125" customWidth="1"/>
    <col min="7" max="7" width="13" customWidth="1"/>
    <col min="8" max="8" width="13.7109375" customWidth="1"/>
    <col min="9" max="10" width="12.28515625" customWidth="1"/>
    <col min="11" max="14" width="0" hidden="1" customWidth="1"/>
    <col min="15" max="15" width="13.5703125" customWidth="1"/>
  </cols>
  <sheetData>
    <row r="1" spans="1:16" ht="26.25" x14ac:dyDescent="0.4">
      <c r="A1" s="27" t="s">
        <v>64</v>
      </c>
      <c r="J1" s="51"/>
      <c r="K1" s="49"/>
      <c r="L1" s="49"/>
      <c r="M1" s="49"/>
      <c r="N1" s="49"/>
      <c r="O1" s="49"/>
      <c r="P1" s="49"/>
    </row>
    <row r="2" spans="1:16" s="24" customFormat="1" ht="16.5" customHeight="1" x14ac:dyDescent="0.25">
      <c r="A2" s="6"/>
      <c r="J2" s="52"/>
      <c r="K2" s="53"/>
      <c r="L2" s="53"/>
      <c r="M2" s="53"/>
      <c r="N2" s="53"/>
      <c r="O2" s="53"/>
      <c r="P2" s="53"/>
    </row>
    <row r="3" spans="1:16" s="24" customFormat="1" ht="16.5" customHeight="1" x14ac:dyDescent="0.25">
      <c r="A3" s="6"/>
      <c r="J3" s="52"/>
      <c r="K3" s="53"/>
      <c r="L3" s="53"/>
      <c r="M3" s="53"/>
      <c r="N3" s="53"/>
      <c r="O3" s="53"/>
      <c r="P3" s="53"/>
    </row>
    <row r="4" spans="1:16" s="24" customFormat="1" x14ac:dyDescent="0.25">
      <c r="A4" s="60"/>
      <c r="B4" s="62"/>
      <c r="C4" s="62"/>
      <c r="D4" s="62"/>
      <c r="E4" s="62"/>
      <c r="F4" s="62"/>
      <c r="G4" s="62"/>
      <c r="J4" s="52"/>
      <c r="K4" s="53"/>
      <c r="L4" s="53"/>
      <c r="M4" s="53"/>
      <c r="N4" s="53"/>
      <c r="O4" s="53"/>
      <c r="P4" s="53"/>
    </row>
    <row r="5" spans="1:16" ht="26.25" x14ac:dyDescent="0.4">
      <c r="A5" s="55" t="s">
        <v>69</v>
      </c>
      <c r="B5" s="111">
        <f>'KKG 1'!B5</f>
        <v>0</v>
      </c>
      <c r="C5" s="111"/>
      <c r="D5" s="111"/>
      <c r="E5" s="111"/>
      <c r="F5" s="111"/>
      <c r="G5" s="28"/>
      <c r="J5" s="51"/>
      <c r="K5" s="49"/>
      <c r="L5" s="49"/>
      <c r="M5" s="49"/>
      <c r="N5" s="49"/>
      <c r="O5" s="49"/>
      <c r="P5" s="49"/>
    </row>
    <row r="6" spans="1:16" ht="26.25" x14ac:dyDescent="0.4">
      <c r="A6" s="55" t="s">
        <v>70</v>
      </c>
      <c r="B6" s="111">
        <f>'KKG 1'!B6</f>
        <v>0</v>
      </c>
      <c r="C6" s="111"/>
      <c r="D6" s="111"/>
      <c r="E6" s="111"/>
      <c r="F6" s="111"/>
      <c r="G6" s="28"/>
      <c r="J6" s="51"/>
      <c r="K6" s="49"/>
      <c r="L6" s="49"/>
      <c r="M6" s="49"/>
      <c r="N6" s="49"/>
      <c r="O6" s="49"/>
      <c r="P6" s="49"/>
    </row>
    <row r="7" spans="1:16" x14ac:dyDescent="0.25">
      <c r="A7" s="28"/>
      <c r="B7" s="28"/>
      <c r="C7" s="28"/>
      <c r="D7" s="28"/>
      <c r="E7" s="28"/>
      <c r="F7" s="28"/>
      <c r="G7" s="28"/>
      <c r="J7" s="49"/>
      <c r="K7" s="49"/>
      <c r="L7" s="49"/>
      <c r="M7" s="49"/>
      <c r="N7" s="49"/>
      <c r="O7" s="49"/>
      <c r="P7" s="49"/>
    </row>
    <row r="8" spans="1:16" x14ac:dyDescent="0.25">
      <c r="A8" s="32"/>
      <c r="B8" s="35" t="s">
        <v>49</v>
      </c>
      <c r="C8" s="35" t="s">
        <v>50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2" t="s">
        <v>25</v>
      </c>
      <c r="B9" s="48"/>
      <c r="C9" s="48"/>
      <c r="D9" s="28"/>
      <c r="E9" s="46" t="s">
        <v>72</v>
      </c>
      <c r="F9" s="105"/>
      <c r="G9" s="105"/>
      <c r="H9" s="47"/>
      <c r="I9" s="26"/>
      <c r="J9" s="26"/>
      <c r="K9" s="26"/>
      <c r="L9" s="26"/>
      <c r="M9" s="26"/>
      <c r="N9" s="26"/>
      <c r="O9" s="28"/>
      <c r="P9" s="28"/>
    </row>
    <row r="10" spans="1:16" x14ac:dyDescent="0.25">
      <c r="A10" s="32" t="s">
        <v>26</v>
      </c>
      <c r="B10" s="48"/>
      <c r="C10" s="48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6" x14ac:dyDescent="0.25">
      <c r="A11" s="34"/>
      <c r="B11" s="34"/>
      <c r="C11" s="26"/>
      <c r="D11" s="85"/>
      <c r="E11" s="85"/>
      <c r="F11" s="85"/>
      <c r="G11" s="86"/>
      <c r="H11" s="85"/>
      <c r="I11" s="85"/>
      <c r="J11" s="86"/>
      <c r="K11" s="106"/>
      <c r="L11" s="106"/>
      <c r="M11" s="106"/>
      <c r="N11" s="106"/>
      <c r="O11" s="85"/>
      <c r="P11" s="85"/>
    </row>
    <row r="12" spans="1:16" ht="19.5" x14ac:dyDescent="0.3">
      <c r="A12" s="17" t="s">
        <v>28</v>
      </c>
      <c r="B12" s="28"/>
      <c r="C12" s="28"/>
      <c r="D12" s="85"/>
      <c r="E12" s="85"/>
      <c r="F12" s="85"/>
      <c r="G12" s="85"/>
      <c r="H12" s="85"/>
      <c r="I12" s="107"/>
      <c r="J12" s="107"/>
      <c r="K12" s="107"/>
      <c r="L12" s="107"/>
      <c r="M12" s="107"/>
      <c r="N12" s="107"/>
      <c r="O12" s="107"/>
      <c r="P12" s="107"/>
    </row>
    <row r="13" spans="1:16" x14ac:dyDescent="0.25">
      <c r="A13" s="18"/>
      <c r="B13" s="108" t="s">
        <v>27</v>
      </c>
      <c r="C13" s="50" t="s">
        <v>1</v>
      </c>
      <c r="D13" s="50" t="s">
        <v>1</v>
      </c>
      <c r="E13" s="50" t="s">
        <v>1</v>
      </c>
      <c r="F13" s="50" t="s">
        <v>1</v>
      </c>
      <c r="G13" s="29" t="s">
        <v>3</v>
      </c>
      <c r="H13" s="50" t="s">
        <v>63</v>
      </c>
      <c r="I13" s="8" t="s">
        <v>55</v>
      </c>
      <c r="J13" s="7" t="s">
        <v>22</v>
      </c>
      <c r="K13" s="7" t="s">
        <v>22</v>
      </c>
      <c r="L13" s="7" t="s">
        <v>22</v>
      </c>
      <c r="M13" s="7" t="s">
        <v>22</v>
      </c>
      <c r="N13" s="7" t="s">
        <v>2</v>
      </c>
      <c r="O13" s="8" t="s">
        <v>2</v>
      </c>
      <c r="P13" s="7" t="s">
        <v>21</v>
      </c>
    </row>
    <row r="14" spans="1:16" x14ac:dyDescent="0.25">
      <c r="A14" s="18"/>
      <c r="B14" s="108"/>
      <c r="C14" s="29" t="s">
        <v>65</v>
      </c>
      <c r="D14" s="29" t="s">
        <v>66</v>
      </c>
      <c r="E14" s="29" t="s">
        <v>67</v>
      </c>
      <c r="F14" s="29" t="s">
        <v>68</v>
      </c>
      <c r="G14" s="29" t="s">
        <v>4</v>
      </c>
      <c r="H14" s="29" t="s">
        <v>59</v>
      </c>
      <c r="I14" s="9" t="s">
        <v>56</v>
      </c>
      <c r="J14" s="7" t="s">
        <v>55</v>
      </c>
      <c r="K14" s="7" t="s">
        <v>23</v>
      </c>
      <c r="L14" s="7" t="s">
        <v>20</v>
      </c>
      <c r="M14" s="7" t="s">
        <v>24</v>
      </c>
      <c r="N14" s="7" t="s">
        <v>54</v>
      </c>
      <c r="O14" s="9" t="s">
        <v>57</v>
      </c>
      <c r="P14" s="7" t="s">
        <v>29</v>
      </c>
    </row>
    <row r="15" spans="1:16" ht="18.75" x14ac:dyDescent="0.3">
      <c r="A15" s="19" t="s">
        <v>5</v>
      </c>
      <c r="B15" s="82"/>
      <c r="C15" s="63"/>
      <c r="D15" s="63"/>
      <c r="E15" s="63"/>
      <c r="F15" s="63"/>
      <c r="G15" s="44">
        <f t="shared" ref="G15:G24" si="0">C15+D15+E15+F15</f>
        <v>0</v>
      </c>
      <c r="H15" s="63"/>
      <c r="I15" s="12">
        <f>IF(G15=0,0,IF(M15=1,$C$41,$C$42))</f>
        <v>0</v>
      </c>
      <c r="J15" s="10" t="b">
        <f t="shared" ref="J15:J24" si="1">IF(G15&lt;=I15,TRUE,FALSE)</f>
        <v>1</v>
      </c>
      <c r="K15" s="10" t="str">
        <f t="shared" ref="K15:K24" si="2">IF(C15&gt;4,"1","2")</f>
        <v>2</v>
      </c>
      <c r="L15" s="11">
        <f t="shared" ref="L15:L24" si="3">IF(C15&gt;D15+E15+F15,$A$41,$A$42)</f>
        <v>2</v>
      </c>
      <c r="M15" s="11">
        <f t="shared" ref="M15:M24" si="4">IF(K15+L15&gt;=4,$A$42,$A$41)</f>
        <v>2</v>
      </c>
      <c r="N15" s="10">
        <f t="shared" ref="N15:N24" si="5">IF(M15=1,G15*$D$41,G15*$D$42)</f>
        <v>0</v>
      </c>
      <c r="O15" s="12">
        <f>ROUNDUP(N15,0)</f>
        <v>0</v>
      </c>
      <c r="P15" s="13" t="b">
        <f t="shared" ref="P15:P24" si="6">IF(IF(AND(G15&gt;$C$42,M15=2),FALSE,TRUE),IF(AND(G15&gt;$C$41,M15=1),FALSE,TRUE))</f>
        <v>1</v>
      </c>
    </row>
    <row r="16" spans="1:16" ht="18.75" x14ac:dyDescent="0.3">
      <c r="A16" s="20" t="s">
        <v>6</v>
      </c>
      <c r="B16" s="83"/>
      <c r="C16" s="64"/>
      <c r="D16" s="64"/>
      <c r="E16" s="64"/>
      <c r="F16" s="64"/>
      <c r="G16" s="45">
        <f t="shared" si="0"/>
        <v>0</v>
      </c>
      <c r="H16" s="64"/>
      <c r="I16" s="12">
        <f t="shared" ref="I16:I24" si="7">IF(G16=0,0,IF(M16=1,$C$41,$C$42))</f>
        <v>0</v>
      </c>
      <c r="J16" s="10" t="b">
        <f t="shared" si="1"/>
        <v>1</v>
      </c>
      <c r="K16" s="10" t="str">
        <f t="shared" si="2"/>
        <v>2</v>
      </c>
      <c r="L16" s="11">
        <f t="shared" si="3"/>
        <v>2</v>
      </c>
      <c r="M16" s="11">
        <f t="shared" si="4"/>
        <v>2</v>
      </c>
      <c r="N16" s="10">
        <f t="shared" si="5"/>
        <v>0</v>
      </c>
      <c r="O16" s="14">
        <f>ROUNDUP(N16,0)</f>
        <v>0</v>
      </c>
      <c r="P16" s="13" t="b">
        <f t="shared" si="6"/>
        <v>1</v>
      </c>
    </row>
    <row r="17" spans="1:16" ht="18.75" x14ac:dyDescent="0.3">
      <c r="A17" s="19" t="s">
        <v>7</v>
      </c>
      <c r="B17" s="82"/>
      <c r="C17" s="63"/>
      <c r="D17" s="63"/>
      <c r="E17" s="63"/>
      <c r="F17" s="63"/>
      <c r="G17" s="44">
        <f t="shared" si="0"/>
        <v>0</v>
      </c>
      <c r="H17" s="63"/>
      <c r="I17" s="12">
        <f t="shared" si="7"/>
        <v>0</v>
      </c>
      <c r="J17" s="10" t="b">
        <f t="shared" si="1"/>
        <v>1</v>
      </c>
      <c r="K17" s="10" t="str">
        <f t="shared" si="2"/>
        <v>2</v>
      </c>
      <c r="L17" s="11">
        <f t="shared" si="3"/>
        <v>2</v>
      </c>
      <c r="M17" s="11">
        <f t="shared" si="4"/>
        <v>2</v>
      </c>
      <c r="N17" s="10">
        <f t="shared" si="5"/>
        <v>0</v>
      </c>
      <c r="O17" s="12">
        <f t="shared" ref="O17:O24" si="8">ROUNDUP(N17,0)</f>
        <v>0</v>
      </c>
      <c r="P17" s="13" t="b">
        <f t="shared" si="6"/>
        <v>1</v>
      </c>
    </row>
    <row r="18" spans="1:16" ht="18.75" x14ac:dyDescent="0.3">
      <c r="A18" s="18" t="s">
        <v>8</v>
      </c>
      <c r="B18" s="84"/>
      <c r="C18" s="64"/>
      <c r="D18" s="64"/>
      <c r="E18" s="64"/>
      <c r="F18" s="64"/>
      <c r="G18" s="45">
        <f t="shared" si="0"/>
        <v>0</v>
      </c>
      <c r="H18" s="64"/>
      <c r="I18" s="12">
        <f t="shared" si="7"/>
        <v>0</v>
      </c>
      <c r="J18" s="10" t="b">
        <f t="shared" si="1"/>
        <v>1</v>
      </c>
      <c r="K18" s="10" t="str">
        <f t="shared" si="2"/>
        <v>2</v>
      </c>
      <c r="L18" s="11">
        <f t="shared" si="3"/>
        <v>2</v>
      </c>
      <c r="M18" s="11">
        <f t="shared" si="4"/>
        <v>2</v>
      </c>
      <c r="N18" s="10">
        <f t="shared" si="5"/>
        <v>0</v>
      </c>
      <c r="O18" s="14">
        <f t="shared" si="8"/>
        <v>0</v>
      </c>
      <c r="P18" s="13" t="b">
        <f t="shared" si="6"/>
        <v>1</v>
      </c>
    </row>
    <row r="19" spans="1:16" ht="18.75" x14ac:dyDescent="0.3">
      <c r="A19" s="19" t="s">
        <v>9</v>
      </c>
      <c r="B19" s="82"/>
      <c r="C19" s="63"/>
      <c r="D19" s="63"/>
      <c r="E19" s="63"/>
      <c r="F19" s="63"/>
      <c r="G19" s="44">
        <f t="shared" si="0"/>
        <v>0</v>
      </c>
      <c r="H19" s="63"/>
      <c r="I19" s="12">
        <f t="shared" si="7"/>
        <v>0</v>
      </c>
      <c r="J19" s="10" t="b">
        <f t="shared" si="1"/>
        <v>1</v>
      </c>
      <c r="K19" s="10" t="str">
        <f t="shared" si="2"/>
        <v>2</v>
      </c>
      <c r="L19" s="11">
        <f t="shared" si="3"/>
        <v>2</v>
      </c>
      <c r="M19" s="11">
        <f t="shared" si="4"/>
        <v>2</v>
      </c>
      <c r="N19" s="10">
        <f t="shared" si="5"/>
        <v>0</v>
      </c>
      <c r="O19" s="12">
        <f t="shared" si="8"/>
        <v>0</v>
      </c>
      <c r="P19" s="13" t="b">
        <f t="shared" si="6"/>
        <v>1</v>
      </c>
    </row>
    <row r="20" spans="1:16" ht="18.75" x14ac:dyDescent="0.3">
      <c r="A20" s="18" t="s">
        <v>10</v>
      </c>
      <c r="B20" s="84"/>
      <c r="C20" s="64"/>
      <c r="D20" s="64"/>
      <c r="E20" s="64"/>
      <c r="F20" s="64"/>
      <c r="G20" s="45">
        <f t="shared" si="0"/>
        <v>0</v>
      </c>
      <c r="H20" s="64"/>
      <c r="I20" s="12">
        <f t="shared" si="7"/>
        <v>0</v>
      </c>
      <c r="J20" s="10" t="b">
        <f t="shared" si="1"/>
        <v>1</v>
      </c>
      <c r="K20" s="10" t="str">
        <f t="shared" si="2"/>
        <v>2</v>
      </c>
      <c r="L20" s="11">
        <f t="shared" si="3"/>
        <v>2</v>
      </c>
      <c r="M20" s="11">
        <f t="shared" si="4"/>
        <v>2</v>
      </c>
      <c r="N20" s="10">
        <f t="shared" si="5"/>
        <v>0</v>
      </c>
      <c r="O20" s="14">
        <f t="shared" si="8"/>
        <v>0</v>
      </c>
      <c r="P20" s="13" t="b">
        <f t="shared" si="6"/>
        <v>1</v>
      </c>
    </row>
    <row r="21" spans="1:16" ht="18.75" x14ac:dyDescent="0.3">
      <c r="A21" s="19" t="s">
        <v>11</v>
      </c>
      <c r="B21" s="82"/>
      <c r="C21" s="63"/>
      <c r="D21" s="63"/>
      <c r="E21" s="63"/>
      <c r="F21" s="63"/>
      <c r="G21" s="44">
        <f t="shared" si="0"/>
        <v>0</v>
      </c>
      <c r="H21" s="63"/>
      <c r="I21" s="12">
        <f t="shared" si="7"/>
        <v>0</v>
      </c>
      <c r="J21" s="10" t="b">
        <f t="shared" si="1"/>
        <v>1</v>
      </c>
      <c r="K21" s="10" t="str">
        <f t="shared" si="2"/>
        <v>2</v>
      </c>
      <c r="L21" s="11">
        <f t="shared" si="3"/>
        <v>2</v>
      </c>
      <c r="M21" s="11">
        <f t="shared" si="4"/>
        <v>2</v>
      </c>
      <c r="N21" s="10">
        <f t="shared" si="5"/>
        <v>0</v>
      </c>
      <c r="O21" s="12">
        <f t="shared" si="8"/>
        <v>0</v>
      </c>
      <c r="P21" s="13" t="b">
        <f t="shared" si="6"/>
        <v>1</v>
      </c>
    </row>
    <row r="22" spans="1:16" ht="18.75" x14ac:dyDescent="0.3">
      <c r="A22" s="18" t="s">
        <v>12</v>
      </c>
      <c r="B22" s="84"/>
      <c r="C22" s="64"/>
      <c r="D22" s="64"/>
      <c r="E22" s="64"/>
      <c r="F22" s="64"/>
      <c r="G22" s="45">
        <f t="shared" si="0"/>
        <v>0</v>
      </c>
      <c r="H22" s="64"/>
      <c r="I22" s="12">
        <f t="shared" si="7"/>
        <v>0</v>
      </c>
      <c r="J22" s="10" t="b">
        <f t="shared" si="1"/>
        <v>1</v>
      </c>
      <c r="K22" s="10" t="str">
        <f t="shared" si="2"/>
        <v>2</v>
      </c>
      <c r="L22" s="11">
        <f t="shared" si="3"/>
        <v>2</v>
      </c>
      <c r="M22" s="11">
        <f t="shared" si="4"/>
        <v>2</v>
      </c>
      <c r="N22" s="10">
        <f t="shared" si="5"/>
        <v>0</v>
      </c>
      <c r="O22" s="14">
        <f t="shared" si="8"/>
        <v>0</v>
      </c>
      <c r="P22" s="13" t="b">
        <f t="shared" si="6"/>
        <v>1</v>
      </c>
    </row>
    <row r="23" spans="1:16" ht="18.75" x14ac:dyDescent="0.3">
      <c r="A23" s="19" t="s">
        <v>13</v>
      </c>
      <c r="B23" s="82"/>
      <c r="C23" s="63"/>
      <c r="D23" s="63"/>
      <c r="E23" s="63"/>
      <c r="F23" s="63"/>
      <c r="G23" s="44">
        <f t="shared" si="0"/>
        <v>0</v>
      </c>
      <c r="H23" s="63"/>
      <c r="I23" s="12">
        <f t="shared" si="7"/>
        <v>0</v>
      </c>
      <c r="J23" s="10" t="b">
        <f t="shared" si="1"/>
        <v>1</v>
      </c>
      <c r="K23" s="10" t="str">
        <f t="shared" si="2"/>
        <v>2</v>
      </c>
      <c r="L23" s="11">
        <f t="shared" si="3"/>
        <v>2</v>
      </c>
      <c r="M23" s="11">
        <f t="shared" si="4"/>
        <v>2</v>
      </c>
      <c r="N23" s="10">
        <f t="shared" si="5"/>
        <v>0</v>
      </c>
      <c r="O23" s="12">
        <f t="shared" si="8"/>
        <v>0</v>
      </c>
      <c r="P23" s="13" t="b">
        <f t="shared" si="6"/>
        <v>1</v>
      </c>
    </row>
    <row r="24" spans="1:16" ht="18.75" x14ac:dyDescent="0.3">
      <c r="A24" s="18" t="s">
        <v>14</v>
      </c>
      <c r="B24" s="84"/>
      <c r="C24" s="63"/>
      <c r="D24" s="63"/>
      <c r="E24" s="63"/>
      <c r="F24" s="63"/>
      <c r="G24" s="45">
        <f t="shared" si="0"/>
        <v>0</v>
      </c>
      <c r="H24" s="63"/>
      <c r="I24" s="25">
        <f t="shared" si="7"/>
        <v>0</v>
      </c>
      <c r="J24" s="10" t="b">
        <f t="shared" si="1"/>
        <v>1</v>
      </c>
      <c r="K24" s="10" t="str">
        <f t="shared" si="2"/>
        <v>2</v>
      </c>
      <c r="L24" s="11">
        <f t="shared" si="3"/>
        <v>2</v>
      </c>
      <c r="M24" s="11">
        <f t="shared" si="4"/>
        <v>2</v>
      </c>
      <c r="N24" s="10">
        <f t="shared" si="5"/>
        <v>0</v>
      </c>
      <c r="O24" s="15">
        <f t="shared" si="8"/>
        <v>0</v>
      </c>
      <c r="P24" s="13" t="b">
        <f t="shared" si="6"/>
        <v>1</v>
      </c>
    </row>
    <row r="25" spans="1:16" s="2" customFormat="1" x14ac:dyDescent="0.25">
      <c r="A25" s="21" t="s">
        <v>0</v>
      </c>
      <c r="B25" s="30">
        <f>SUM(B15:B24)</f>
        <v>0</v>
      </c>
      <c r="C25" s="31">
        <f>SUM(C15:C24)</f>
        <v>0</v>
      </c>
      <c r="D25" s="31">
        <f t="shared" ref="D25:F25" si="9">SUM(D15:D24)</f>
        <v>0</v>
      </c>
      <c r="E25" s="31">
        <f t="shared" si="9"/>
        <v>0</v>
      </c>
      <c r="F25" s="31">
        <f t="shared" si="9"/>
        <v>0</v>
      </c>
      <c r="G25" s="31">
        <f>SUM(G15:G24)</f>
        <v>0</v>
      </c>
      <c r="H25" s="31">
        <f>SUM(H15:H24)</f>
        <v>0</v>
      </c>
      <c r="I25" s="22"/>
      <c r="J25" s="22"/>
      <c r="K25" s="22"/>
      <c r="L25" s="22"/>
      <c r="M25" s="22"/>
      <c r="N25" s="22"/>
      <c r="O25" s="22"/>
      <c r="P25" s="22"/>
    </row>
    <row r="26" spans="1:16" s="2" customFormat="1" x14ac:dyDescent="0.25">
      <c r="A26" s="23" t="s">
        <v>58</v>
      </c>
      <c r="B26" s="31"/>
      <c r="C26" s="30">
        <f>C15*$B$15+C16*$B$16+C17*$B$17+C18*$B$18+C19*$B$19+C20*$B$20+C21*$B$21+C22*$B$22+C23*$B$23+C24*$B$24</f>
        <v>0</v>
      </c>
      <c r="D26" s="31">
        <f t="shared" ref="D26:H26" si="10">D15*$B$15+D16*$B$16+D17*$B$17+D18*$B$18+D19*$B$19+D20*$B$20+D21*$B$21+D22*$B$22+D23*$B$23+D24*$B$24</f>
        <v>0</v>
      </c>
      <c r="E26" s="30">
        <f t="shared" si="10"/>
        <v>0</v>
      </c>
      <c r="F26" s="30">
        <f t="shared" si="10"/>
        <v>0</v>
      </c>
      <c r="G26" s="30">
        <f>G15*$B$15+G16*$B$16+G17*$B$17+G18*$B$18+G19*$B$19+G20*$B$20+G21*$B$21+G22*$B$22+G23*$B$23+G24*$B$24</f>
        <v>0</v>
      </c>
      <c r="H26" s="30">
        <f t="shared" si="10"/>
        <v>0</v>
      </c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3"/>
      <c r="B27" s="23"/>
      <c r="C27" s="22"/>
      <c r="D27" s="36"/>
      <c r="E27" s="36"/>
      <c r="F27" s="36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x14ac:dyDescent="0.25">
      <c r="A28" s="33" t="s">
        <v>60</v>
      </c>
      <c r="B28" s="23"/>
      <c r="C28" s="36"/>
      <c r="D28" s="28"/>
      <c r="E28" s="64"/>
      <c r="F28" s="22"/>
      <c r="G28" s="65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 x14ac:dyDescent="0.25">
      <c r="A29" s="37" t="s">
        <v>61</v>
      </c>
      <c r="B29" s="23"/>
      <c r="C29" s="36"/>
      <c r="D29" s="36"/>
      <c r="E29" s="36"/>
      <c r="F29" s="22"/>
      <c r="G29" s="57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1:16" ht="15.75" thickBot="1" x14ac:dyDescent="0.3">
      <c r="A30" s="100"/>
      <c r="B30" s="100"/>
      <c r="C30" s="100"/>
      <c r="D30" s="100"/>
      <c r="E30" s="100"/>
      <c r="F30" s="100"/>
      <c r="G30" s="10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3"/>
      <c r="B32" s="3"/>
      <c r="C32" s="4"/>
      <c r="D32" s="4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9.5" x14ac:dyDescent="0.3">
      <c r="A33" s="56" t="s">
        <v>73</v>
      </c>
      <c r="B33" s="23"/>
      <c r="C33" s="36"/>
      <c r="D33" s="36"/>
      <c r="E33" s="36"/>
      <c r="F33" s="36"/>
      <c r="G33" s="57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23"/>
      <c r="B34" s="23"/>
      <c r="C34" s="36"/>
      <c r="D34" s="36"/>
      <c r="E34" s="36"/>
      <c r="F34" s="36"/>
      <c r="G34" s="57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33" t="s">
        <v>15</v>
      </c>
      <c r="B35" s="23"/>
      <c r="C35" s="36"/>
      <c r="D35" s="36"/>
      <c r="E35" s="36"/>
      <c r="F35" s="36"/>
      <c r="G35" s="57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58" t="str">
        <f>IF(OR(C36&gt;D36,C36=D36),"Kleinkindgruppe","Kindergartengruppe")</f>
        <v>Kleinkindgruppe</v>
      </c>
      <c r="B36" s="58"/>
      <c r="C36" s="59">
        <f>C26+D26</f>
        <v>0</v>
      </c>
      <c r="D36" s="59">
        <f>E26+F26</f>
        <v>0</v>
      </c>
      <c r="E36" s="28"/>
      <c r="F36" s="58"/>
      <c r="G36" s="28"/>
    </row>
    <row r="37" spans="1:16" x14ac:dyDescent="0.25">
      <c r="A37" s="58" t="str">
        <f>IF(H25=0,"Gruppenführung","inklusive Gruppenführung")</f>
        <v>Gruppenführung</v>
      </c>
      <c r="B37" s="58"/>
      <c r="C37" s="13"/>
      <c r="D37" s="28"/>
      <c r="E37" s="58"/>
      <c r="F37" s="58"/>
      <c r="G37" s="28"/>
    </row>
    <row r="38" spans="1:16" x14ac:dyDescent="0.25">
      <c r="A38" s="60"/>
      <c r="B38" s="58"/>
      <c r="C38" s="58"/>
      <c r="D38" s="58"/>
      <c r="E38" s="58"/>
      <c r="F38" s="58"/>
      <c r="G38" s="28"/>
    </row>
    <row r="39" spans="1:16" x14ac:dyDescent="0.25">
      <c r="A39" s="70" t="s">
        <v>16</v>
      </c>
      <c r="B39" s="70"/>
      <c r="C39" s="72"/>
      <c r="D39" s="72"/>
      <c r="E39" s="72"/>
      <c r="F39" s="72"/>
      <c r="G39" s="28"/>
    </row>
    <row r="40" spans="1:16" x14ac:dyDescent="0.25">
      <c r="A40" s="73" t="s">
        <v>20</v>
      </c>
      <c r="B40" s="73" t="s">
        <v>17</v>
      </c>
      <c r="C40" s="73" t="s">
        <v>18</v>
      </c>
      <c r="D40" s="73" t="s">
        <v>19</v>
      </c>
      <c r="E40" s="72" t="s">
        <v>51</v>
      </c>
      <c r="F40" s="72"/>
      <c r="G40" s="28"/>
    </row>
    <row r="41" spans="1:16" x14ac:dyDescent="0.25">
      <c r="A41" s="13">
        <v>1</v>
      </c>
      <c r="B41" s="61">
        <v>4.3750000000000004E-2</v>
      </c>
      <c r="C41" s="13">
        <v>9</v>
      </c>
      <c r="D41" s="13">
        <v>0.33</v>
      </c>
      <c r="E41" s="58" t="s">
        <v>52</v>
      </c>
      <c r="F41" s="28"/>
      <c r="G41" s="28"/>
    </row>
    <row r="42" spans="1:16" x14ac:dyDescent="0.25">
      <c r="A42" s="13">
        <v>2</v>
      </c>
      <c r="B42" s="61">
        <v>4.5138888888888888E-2</v>
      </c>
      <c r="C42" s="13">
        <v>12</v>
      </c>
      <c r="D42" s="59">
        <v>0.2</v>
      </c>
      <c r="E42" s="58" t="s">
        <v>53</v>
      </c>
      <c r="F42" s="28"/>
      <c r="G42" s="28"/>
    </row>
    <row r="43" spans="1:16" ht="15.75" thickBot="1" x14ac:dyDescent="0.3">
      <c r="A43" s="16"/>
      <c r="B43" s="16"/>
      <c r="C43" s="16"/>
      <c r="D43" s="16"/>
      <c r="E43" s="16"/>
      <c r="F43" s="16"/>
      <c r="G43" s="16"/>
    </row>
    <row r="44" spans="1:16" s="5" customFormat="1" x14ac:dyDescent="0.25">
      <c r="H44"/>
      <c r="I44"/>
      <c r="J44"/>
      <c r="K44"/>
      <c r="L44"/>
      <c r="M44"/>
      <c r="N44"/>
      <c r="O44"/>
      <c r="P44"/>
    </row>
    <row r="45" spans="1:16" s="5" customFormat="1" ht="19.5" x14ac:dyDescent="0.3">
      <c r="A45" s="56" t="s">
        <v>30</v>
      </c>
      <c r="B45" s="36"/>
      <c r="C45" s="36"/>
    </row>
    <row r="46" spans="1:16" s="5" customFormat="1" x14ac:dyDescent="0.25">
      <c r="A46" s="33" t="s">
        <v>74</v>
      </c>
      <c r="B46" s="36"/>
      <c r="C46" s="36"/>
      <c r="F46"/>
      <c r="G46"/>
      <c r="H46"/>
      <c r="I46"/>
      <c r="J46"/>
      <c r="K46"/>
      <c r="L46"/>
    </row>
    <row r="47" spans="1:16" s="5" customFormat="1" x14ac:dyDescent="0.25">
      <c r="A47" s="103"/>
      <c r="B47" s="103"/>
      <c r="C47" s="103"/>
      <c r="F47"/>
      <c r="G47"/>
      <c r="H47"/>
      <c r="I47"/>
      <c r="J47"/>
      <c r="K47"/>
      <c r="L47"/>
    </row>
    <row r="48" spans="1:16" s="5" customFormat="1" x14ac:dyDescent="0.25">
      <c r="A48" s="36"/>
      <c r="B48" s="29" t="s">
        <v>36</v>
      </c>
      <c r="C48" s="29" t="s">
        <v>35</v>
      </c>
      <c r="F48"/>
      <c r="G48"/>
      <c r="H48"/>
      <c r="I48"/>
      <c r="J48"/>
      <c r="K48"/>
      <c r="L48"/>
    </row>
    <row r="49" spans="1:12" s="5" customFormat="1" x14ac:dyDescent="0.25">
      <c r="A49" s="33" t="s">
        <v>5</v>
      </c>
      <c r="B49" s="40">
        <f t="shared" ref="B49:B58" si="11">B15*O15</f>
        <v>0</v>
      </c>
      <c r="C49" s="40">
        <f>IF('VB-Zeit'!$F$43="x",B49*'VB-Zeit'!$C$43,B49*'VB-Zeit'!$C$42)</f>
        <v>0</v>
      </c>
      <c r="F49"/>
      <c r="G49"/>
      <c r="H49"/>
      <c r="I49"/>
      <c r="J49"/>
      <c r="K49"/>
      <c r="L49"/>
    </row>
    <row r="50" spans="1:12" s="5" customFormat="1" x14ac:dyDescent="0.25">
      <c r="A50" s="42" t="s">
        <v>6</v>
      </c>
      <c r="B50" s="40">
        <f t="shared" si="11"/>
        <v>0</v>
      </c>
      <c r="C50" s="40">
        <f>IF('VB-Zeit'!$F$43="x",B50*'VB-Zeit'!$C$43,B50*'VB-Zeit'!$C$42)</f>
        <v>0</v>
      </c>
      <c r="F50"/>
      <c r="G50"/>
      <c r="H50"/>
      <c r="I50"/>
      <c r="J50"/>
      <c r="K50"/>
      <c r="L50"/>
    </row>
    <row r="51" spans="1:12" s="5" customFormat="1" x14ac:dyDescent="0.25">
      <c r="A51" s="33" t="s">
        <v>7</v>
      </c>
      <c r="B51" s="40">
        <f t="shared" si="11"/>
        <v>0</v>
      </c>
      <c r="C51" s="40">
        <f>IF('VB-Zeit'!$F$43="x",B51*'VB-Zeit'!$C$43,B51*'VB-Zeit'!$C$42)</f>
        <v>0</v>
      </c>
      <c r="F51"/>
      <c r="G51"/>
      <c r="H51"/>
      <c r="I51"/>
      <c r="J51"/>
      <c r="K51"/>
      <c r="L51"/>
    </row>
    <row r="52" spans="1:12" s="5" customFormat="1" x14ac:dyDescent="0.25">
      <c r="A52" s="42" t="s">
        <v>8</v>
      </c>
      <c r="B52" s="40">
        <f t="shared" si="11"/>
        <v>0</v>
      </c>
      <c r="C52" s="40">
        <f>IF('VB-Zeit'!$F$43="x",B52*'VB-Zeit'!$C$43,B52*'VB-Zeit'!$C$42)</f>
        <v>0</v>
      </c>
      <c r="F52"/>
      <c r="G52"/>
      <c r="H52"/>
      <c r="I52"/>
      <c r="J52"/>
      <c r="K52"/>
      <c r="L52"/>
    </row>
    <row r="53" spans="1:12" s="5" customFormat="1" x14ac:dyDescent="0.25">
      <c r="A53" s="33" t="s">
        <v>9</v>
      </c>
      <c r="B53" s="40">
        <f t="shared" si="11"/>
        <v>0</v>
      </c>
      <c r="C53" s="40">
        <f>IF('VB-Zeit'!$F$43="x",B53*'VB-Zeit'!$C$43,B53*'VB-Zeit'!$C$42)</f>
        <v>0</v>
      </c>
      <c r="F53"/>
      <c r="G53"/>
      <c r="H53"/>
      <c r="I53"/>
      <c r="J53"/>
      <c r="K53"/>
      <c r="L53"/>
    </row>
    <row r="54" spans="1:12" s="5" customFormat="1" x14ac:dyDescent="0.25">
      <c r="A54" s="42" t="s">
        <v>10</v>
      </c>
      <c r="B54" s="40">
        <f t="shared" si="11"/>
        <v>0</v>
      </c>
      <c r="C54" s="40">
        <f>IF('VB-Zeit'!$F$43="x",B54*'VB-Zeit'!$C$43,B54*'VB-Zeit'!$C$42)</f>
        <v>0</v>
      </c>
      <c r="F54"/>
      <c r="G54"/>
      <c r="H54"/>
      <c r="I54"/>
      <c r="J54"/>
      <c r="K54"/>
      <c r="L54"/>
    </row>
    <row r="55" spans="1:12" s="5" customFormat="1" x14ac:dyDescent="0.25">
      <c r="A55" s="33" t="s">
        <v>11</v>
      </c>
      <c r="B55" s="40">
        <f t="shared" si="11"/>
        <v>0</v>
      </c>
      <c r="C55" s="40">
        <f>IF('VB-Zeit'!$F$43="x",B55*'VB-Zeit'!$C$43,B55*'VB-Zeit'!$C$42)</f>
        <v>0</v>
      </c>
      <c r="F55"/>
      <c r="G55"/>
      <c r="H55"/>
      <c r="I55"/>
      <c r="J55"/>
      <c r="K55"/>
      <c r="L55"/>
    </row>
    <row r="56" spans="1:12" s="5" customFormat="1" x14ac:dyDescent="0.25">
      <c r="A56" s="42" t="s">
        <v>12</v>
      </c>
      <c r="B56" s="40">
        <f t="shared" si="11"/>
        <v>0</v>
      </c>
      <c r="C56" s="40">
        <f>IF('VB-Zeit'!$F$43="x",B56*'VB-Zeit'!$C$43,B56*'VB-Zeit'!$C$42)</f>
        <v>0</v>
      </c>
      <c r="F56"/>
      <c r="G56"/>
      <c r="H56"/>
      <c r="I56"/>
      <c r="J56"/>
      <c r="K56"/>
      <c r="L56"/>
    </row>
    <row r="57" spans="1:12" s="5" customFormat="1" x14ac:dyDescent="0.25">
      <c r="A57" s="33" t="s">
        <v>13</v>
      </c>
      <c r="B57" s="40">
        <f t="shared" si="11"/>
        <v>0</v>
      </c>
      <c r="C57" s="40">
        <f>IF('VB-Zeit'!$F$43="x",B57*'VB-Zeit'!$C$43,B57*'VB-Zeit'!$C$42)</f>
        <v>0</v>
      </c>
      <c r="F57"/>
      <c r="G57"/>
      <c r="H57"/>
      <c r="I57"/>
      <c r="J57"/>
      <c r="K57"/>
      <c r="L57"/>
    </row>
    <row r="58" spans="1:12" s="5" customFormat="1" x14ac:dyDescent="0.25">
      <c r="A58" s="42" t="s">
        <v>14</v>
      </c>
      <c r="B58" s="40">
        <f t="shared" si="11"/>
        <v>0</v>
      </c>
      <c r="C58" s="40">
        <f>IF('VB-Zeit'!$F$43="x",B58*'VB-Zeit'!$C$43,B58*'VB-Zeit'!$C$42)</f>
        <v>0</v>
      </c>
      <c r="F58"/>
      <c r="G58"/>
      <c r="H58"/>
      <c r="I58"/>
      <c r="J58"/>
      <c r="K58"/>
      <c r="L58"/>
    </row>
    <row r="59" spans="1:12" s="5" customFormat="1" ht="15.75" thickBot="1" x14ac:dyDescent="0.3">
      <c r="A59" s="89" t="s">
        <v>48</v>
      </c>
      <c r="B59" s="90">
        <f>SUM(B49:B58)</f>
        <v>0</v>
      </c>
      <c r="C59" s="90">
        <f>SUM(C49:C58)</f>
        <v>0</v>
      </c>
      <c r="F59"/>
      <c r="G59"/>
      <c r="H59"/>
      <c r="I59"/>
      <c r="J59"/>
      <c r="K59"/>
      <c r="L59"/>
    </row>
    <row r="60" spans="1:12" ht="15.75" thickTop="1" x14ac:dyDescent="0.25"/>
    <row r="82" spans="1:1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heetProtection algorithmName="SHA-512" hashValue="bLMDLws2Otq1senwM353FlnpgWXYE9s6elLjx/hqxl6ptLNc+PIFFGimpcwReiLaAlsmnTarrJvUU8sP3eoZuQ==" saltValue="g94KFIOGQh10WPBsT2G7UA==" spinCount="100000" sheet="1" objects="1" scenarios="1" selectLockedCells="1"/>
  <mergeCells count="8">
    <mergeCell ref="A47:C47"/>
    <mergeCell ref="B5:F5"/>
    <mergeCell ref="B6:F6"/>
    <mergeCell ref="F9:G9"/>
    <mergeCell ref="K11:N11"/>
    <mergeCell ref="I12:P12"/>
    <mergeCell ref="B13:B14"/>
    <mergeCell ref="H28:P30"/>
  </mergeCells>
  <conditionalFormatting sqref="A36">
    <cfRule type="containsText" dxfId="2" priority="1" operator="containsText" text="Kindergartengruppe">
      <formula>NOT(ISERROR(SEARCH("Kindergartengruppe",A36)))</formula>
    </cfRule>
  </conditionalFormatting>
  <dataValidations count="1">
    <dataValidation errorStyle="warning" allowBlank="1" showInputMessage="1" showErrorMessage="1" errorTitle="Achtung!!!" error="Bei inklusiver Gruppenführung zu beachten:_x000a_1. Max. 4 Kinder mit Förderbedarf pro Tag_x000a_2. Personaleinsatz gemäß Verordnung ist zu beachten" sqref="H15:H24"/>
  </dataValidations>
  <pageMargins left="0.17" right="0.17" top="0.42" bottom="0.3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A4" workbookViewId="0">
      <selection activeCell="B9" sqref="B9"/>
    </sheetView>
  </sheetViews>
  <sheetFormatPr baseColWidth="10" defaultRowHeight="15" x14ac:dyDescent="0.25"/>
  <cols>
    <col min="1" max="1" width="24.85546875" customWidth="1"/>
    <col min="2" max="2" width="10.5703125" customWidth="1"/>
    <col min="6" max="6" width="12.5703125" customWidth="1"/>
    <col min="7" max="7" width="13" customWidth="1"/>
    <col min="8" max="8" width="13.7109375" customWidth="1"/>
    <col min="9" max="10" width="12.28515625" customWidth="1"/>
    <col min="11" max="14" width="0" hidden="1" customWidth="1"/>
    <col min="15" max="15" width="13.5703125" customWidth="1"/>
  </cols>
  <sheetData>
    <row r="1" spans="1:16" ht="26.25" x14ac:dyDescent="0.4">
      <c r="A1" s="27" t="s">
        <v>64</v>
      </c>
      <c r="J1" s="51"/>
      <c r="K1" s="49"/>
      <c r="L1" s="49"/>
      <c r="M1" s="49"/>
      <c r="N1" s="49"/>
      <c r="O1" s="49"/>
      <c r="P1" s="49"/>
    </row>
    <row r="2" spans="1:16" s="24" customFormat="1" ht="16.5" customHeight="1" x14ac:dyDescent="0.25">
      <c r="A2" s="6"/>
      <c r="J2" s="52"/>
      <c r="K2" s="53"/>
      <c r="L2" s="53"/>
      <c r="M2" s="53"/>
      <c r="N2" s="53"/>
      <c r="O2" s="53"/>
      <c r="P2" s="53"/>
    </row>
    <row r="3" spans="1:16" s="24" customFormat="1" ht="16.5" customHeight="1" x14ac:dyDescent="0.25">
      <c r="A3" s="6"/>
      <c r="J3" s="52"/>
      <c r="K3" s="53"/>
      <c r="L3" s="53"/>
      <c r="M3" s="53"/>
      <c r="N3" s="53"/>
      <c r="O3" s="53"/>
      <c r="P3" s="53"/>
    </row>
    <row r="4" spans="1:16" s="24" customFormat="1" x14ac:dyDescent="0.25">
      <c r="A4" s="60"/>
      <c r="B4" s="62"/>
      <c r="C4" s="62"/>
      <c r="D4" s="62"/>
      <c r="E4" s="62"/>
      <c r="F4" s="62"/>
      <c r="G4" s="62"/>
      <c r="J4" s="52"/>
      <c r="K4" s="53"/>
      <c r="L4" s="53"/>
      <c r="M4" s="53"/>
      <c r="N4" s="53"/>
      <c r="O4" s="53"/>
      <c r="P4" s="53"/>
    </row>
    <row r="5" spans="1:16" ht="26.25" x14ac:dyDescent="0.4">
      <c r="A5" s="55" t="s">
        <v>69</v>
      </c>
      <c r="B5" s="111">
        <f>'KKG 1'!B5</f>
        <v>0</v>
      </c>
      <c r="C5" s="111"/>
      <c r="D5" s="111"/>
      <c r="E5" s="111"/>
      <c r="F5" s="111"/>
      <c r="G5" s="28"/>
      <c r="J5" s="51"/>
      <c r="K5" s="49"/>
      <c r="L5" s="49"/>
      <c r="M5" s="49"/>
      <c r="N5" s="49"/>
      <c r="O5" s="49"/>
      <c r="P5" s="49"/>
    </row>
    <row r="6" spans="1:16" ht="26.25" x14ac:dyDescent="0.4">
      <c r="A6" s="55" t="s">
        <v>70</v>
      </c>
      <c r="B6" s="111">
        <f>'KKG 1'!B6</f>
        <v>0</v>
      </c>
      <c r="C6" s="111"/>
      <c r="D6" s="111"/>
      <c r="E6" s="111"/>
      <c r="F6" s="111"/>
      <c r="G6" s="28"/>
      <c r="J6" s="51"/>
      <c r="K6" s="49"/>
      <c r="L6" s="49"/>
      <c r="M6" s="49"/>
      <c r="N6" s="49"/>
      <c r="O6" s="49"/>
      <c r="P6" s="49"/>
    </row>
    <row r="7" spans="1:16" x14ac:dyDescent="0.25">
      <c r="A7" s="28"/>
      <c r="B7" s="28"/>
      <c r="C7" s="28"/>
      <c r="D7" s="28"/>
      <c r="E7" s="28"/>
      <c r="F7" s="28"/>
      <c r="G7" s="28"/>
      <c r="J7" s="49"/>
      <c r="K7" s="49"/>
      <c r="L7" s="49"/>
      <c r="M7" s="49"/>
      <c r="N7" s="49"/>
      <c r="O7" s="49"/>
      <c r="P7" s="49"/>
    </row>
    <row r="8" spans="1:16" x14ac:dyDescent="0.25">
      <c r="A8" s="32"/>
      <c r="B8" s="35" t="s">
        <v>49</v>
      </c>
      <c r="C8" s="35" t="s">
        <v>50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2" t="s">
        <v>25</v>
      </c>
      <c r="B9" s="48"/>
      <c r="C9" s="48"/>
      <c r="D9" s="28"/>
      <c r="E9" s="46" t="s">
        <v>72</v>
      </c>
      <c r="F9" s="105"/>
      <c r="G9" s="105"/>
      <c r="H9" s="47"/>
      <c r="I9" s="26"/>
      <c r="J9" s="26"/>
      <c r="K9" s="26"/>
      <c r="L9" s="26"/>
      <c r="M9" s="26"/>
      <c r="N9" s="26"/>
      <c r="O9" s="28"/>
      <c r="P9" s="28"/>
    </row>
    <row r="10" spans="1:16" x14ac:dyDescent="0.25">
      <c r="A10" s="32" t="s">
        <v>26</v>
      </c>
      <c r="B10" s="48"/>
      <c r="C10" s="48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6" x14ac:dyDescent="0.25">
      <c r="A11" s="34"/>
      <c r="B11" s="34"/>
      <c r="C11" s="26"/>
      <c r="D11" s="85"/>
      <c r="E11" s="85"/>
      <c r="F11" s="85"/>
      <c r="G11" s="86"/>
      <c r="H11" s="85"/>
      <c r="I11" s="85"/>
      <c r="J11" s="86"/>
      <c r="K11" s="106"/>
      <c r="L11" s="106"/>
      <c r="M11" s="106"/>
      <c r="N11" s="106"/>
      <c r="O11" s="85"/>
      <c r="P11" s="85"/>
    </row>
    <row r="12" spans="1:16" ht="19.5" x14ac:dyDescent="0.3">
      <c r="A12" s="17" t="s">
        <v>28</v>
      </c>
      <c r="B12" s="28"/>
      <c r="C12" s="28"/>
      <c r="D12" s="85"/>
      <c r="E12" s="85"/>
      <c r="F12" s="85"/>
      <c r="G12" s="85"/>
      <c r="H12" s="85"/>
      <c r="I12" s="107"/>
      <c r="J12" s="107"/>
      <c r="K12" s="107"/>
      <c r="L12" s="107"/>
      <c r="M12" s="107"/>
      <c r="N12" s="107"/>
      <c r="O12" s="107"/>
      <c r="P12" s="107"/>
    </row>
    <row r="13" spans="1:16" x14ac:dyDescent="0.25">
      <c r="A13" s="18"/>
      <c r="B13" s="108" t="s">
        <v>27</v>
      </c>
      <c r="C13" s="50" t="s">
        <v>1</v>
      </c>
      <c r="D13" s="50" t="s">
        <v>1</v>
      </c>
      <c r="E13" s="50" t="s">
        <v>1</v>
      </c>
      <c r="F13" s="50" t="s">
        <v>1</v>
      </c>
      <c r="G13" s="29" t="s">
        <v>3</v>
      </c>
      <c r="H13" s="50" t="s">
        <v>63</v>
      </c>
      <c r="I13" s="8" t="s">
        <v>55</v>
      </c>
      <c r="J13" s="7" t="s">
        <v>22</v>
      </c>
      <c r="K13" s="7" t="s">
        <v>22</v>
      </c>
      <c r="L13" s="7" t="s">
        <v>22</v>
      </c>
      <c r="M13" s="7" t="s">
        <v>22</v>
      </c>
      <c r="N13" s="7" t="s">
        <v>2</v>
      </c>
      <c r="O13" s="8" t="s">
        <v>2</v>
      </c>
      <c r="P13" s="7" t="s">
        <v>21</v>
      </c>
    </row>
    <row r="14" spans="1:16" x14ac:dyDescent="0.25">
      <c r="A14" s="18"/>
      <c r="B14" s="108"/>
      <c r="C14" s="29" t="s">
        <v>65</v>
      </c>
      <c r="D14" s="29" t="s">
        <v>66</v>
      </c>
      <c r="E14" s="29" t="s">
        <v>67</v>
      </c>
      <c r="F14" s="29" t="s">
        <v>68</v>
      </c>
      <c r="G14" s="29" t="s">
        <v>4</v>
      </c>
      <c r="H14" s="29" t="s">
        <v>59</v>
      </c>
      <c r="I14" s="9" t="s">
        <v>56</v>
      </c>
      <c r="J14" s="7" t="s">
        <v>55</v>
      </c>
      <c r="K14" s="7" t="s">
        <v>23</v>
      </c>
      <c r="L14" s="7" t="s">
        <v>20</v>
      </c>
      <c r="M14" s="7" t="s">
        <v>24</v>
      </c>
      <c r="N14" s="7" t="s">
        <v>54</v>
      </c>
      <c r="O14" s="9" t="s">
        <v>57</v>
      </c>
      <c r="P14" s="7" t="s">
        <v>29</v>
      </c>
    </row>
    <row r="15" spans="1:16" ht="18.75" x14ac:dyDescent="0.3">
      <c r="A15" s="19" t="s">
        <v>5</v>
      </c>
      <c r="B15" s="82"/>
      <c r="C15" s="63"/>
      <c r="D15" s="63"/>
      <c r="E15" s="63"/>
      <c r="F15" s="63"/>
      <c r="G15" s="44">
        <f t="shared" ref="G15:G24" si="0">C15+D15+E15+F15</f>
        <v>0</v>
      </c>
      <c r="H15" s="63"/>
      <c r="I15" s="12">
        <f>IF(G15=0,0,IF(M15=1,$C$41,$C$42))</f>
        <v>0</v>
      </c>
      <c r="J15" s="10" t="b">
        <f t="shared" ref="J15:J24" si="1">IF(G15&lt;=I15,TRUE,FALSE)</f>
        <v>1</v>
      </c>
      <c r="K15" s="10" t="str">
        <f t="shared" ref="K15:K24" si="2">IF(C15&gt;4,"1","2")</f>
        <v>2</v>
      </c>
      <c r="L15" s="11">
        <f t="shared" ref="L15:L24" si="3">IF(C15&gt;D15+E15+F15,$A$41,$A$42)</f>
        <v>2</v>
      </c>
      <c r="M15" s="11">
        <f t="shared" ref="M15:M24" si="4">IF(K15+L15&gt;=4,$A$42,$A$41)</f>
        <v>2</v>
      </c>
      <c r="N15" s="10">
        <f t="shared" ref="N15:N24" si="5">IF(M15=1,G15*$D$41,G15*$D$42)</f>
        <v>0</v>
      </c>
      <c r="O15" s="12">
        <f>ROUNDUP(N15,0)</f>
        <v>0</v>
      </c>
      <c r="P15" s="13" t="b">
        <f t="shared" ref="P15:P24" si="6">IF(IF(AND(G15&gt;$C$42,M15=2),FALSE,TRUE),IF(AND(G15&gt;$C$41,M15=1),FALSE,TRUE))</f>
        <v>1</v>
      </c>
    </row>
    <row r="16" spans="1:16" ht="18.75" x14ac:dyDescent="0.3">
      <c r="A16" s="20" t="s">
        <v>6</v>
      </c>
      <c r="B16" s="83"/>
      <c r="C16" s="64"/>
      <c r="D16" s="64"/>
      <c r="E16" s="64"/>
      <c r="F16" s="64"/>
      <c r="G16" s="45">
        <f t="shared" si="0"/>
        <v>0</v>
      </c>
      <c r="H16" s="64"/>
      <c r="I16" s="12">
        <f t="shared" ref="I16:I24" si="7">IF(G16=0,0,IF(M16=1,$C$41,$C$42))</f>
        <v>0</v>
      </c>
      <c r="J16" s="10" t="b">
        <f t="shared" si="1"/>
        <v>1</v>
      </c>
      <c r="K16" s="10" t="str">
        <f t="shared" si="2"/>
        <v>2</v>
      </c>
      <c r="L16" s="11">
        <f t="shared" si="3"/>
        <v>2</v>
      </c>
      <c r="M16" s="11">
        <f t="shared" si="4"/>
        <v>2</v>
      </c>
      <c r="N16" s="10">
        <f t="shared" si="5"/>
        <v>0</v>
      </c>
      <c r="O16" s="14">
        <f>ROUNDUP(N16,0)</f>
        <v>0</v>
      </c>
      <c r="P16" s="13" t="b">
        <f t="shared" si="6"/>
        <v>1</v>
      </c>
    </row>
    <row r="17" spans="1:16" ht="18.75" x14ac:dyDescent="0.3">
      <c r="A17" s="19" t="s">
        <v>7</v>
      </c>
      <c r="B17" s="82"/>
      <c r="C17" s="63"/>
      <c r="D17" s="63"/>
      <c r="E17" s="63"/>
      <c r="F17" s="63"/>
      <c r="G17" s="44">
        <f t="shared" si="0"/>
        <v>0</v>
      </c>
      <c r="H17" s="63"/>
      <c r="I17" s="12">
        <f t="shared" si="7"/>
        <v>0</v>
      </c>
      <c r="J17" s="10" t="b">
        <f t="shared" si="1"/>
        <v>1</v>
      </c>
      <c r="K17" s="10" t="str">
        <f t="shared" si="2"/>
        <v>2</v>
      </c>
      <c r="L17" s="11">
        <f t="shared" si="3"/>
        <v>2</v>
      </c>
      <c r="M17" s="11">
        <f t="shared" si="4"/>
        <v>2</v>
      </c>
      <c r="N17" s="10">
        <f t="shared" si="5"/>
        <v>0</v>
      </c>
      <c r="O17" s="12">
        <f t="shared" ref="O17:O24" si="8">ROUNDUP(N17,0)</f>
        <v>0</v>
      </c>
      <c r="P17" s="13" t="b">
        <f t="shared" si="6"/>
        <v>1</v>
      </c>
    </row>
    <row r="18" spans="1:16" ht="18.75" x14ac:dyDescent="0.3">
      <c r="A18" s="18" t="s">
        <v>8</v>
      </c>
      <c r="B18" s="84"/>
      <c r="C18" s="64"/>
      <c r="D18" s="64"/>
      <c r="E18" s="64"/>
      <c r="F18" s="64"/>
      <c r="G18" s="45">
        <f t="shared" si="0"/>
        <v>0</v>
      </c>
      <c r="H18" s="64"/>
      <c r="I18" s="12">
        <f t="shared" si="7"/>
        <v>0</v>
      </c>
      <c r="J18" s="10" t="b">
        <f t="shared" si="1"/>
        <v>1</v>
      </c>
      <c r="K18" s="10" t="str">
        <f t="shared" si="2"/>
        <v>2</v>
      </c>
      <c r="L18" s="11">
        <f t="shared" si="3"/>
        <v>2</v>
      </c>
      <c r="M18" s="11">
        <f t="shared" si="4"/>
        <v>2</v>
      </c>
      <c r="N18" s="10">
        <f t="shared" si="5"/>
        <v>0</v>
      </c>
      <c r="O18" s="14">
        <f t="shared" si="8"/>
        <v>0</v>
      </c>
      <c r="P18" s="13" t="b">
        <f t="shared" si="6"/>
        <v>1</v>
      </c>
    </row>
    <row r="19" spans="1:16" ht="18.75" x14ac:dyDescent="0.3">
      <c r="A19" s="19" t="s">
        <v>9</v>
      </c>
      <c r="B19" s="82"/>
      <c r="C19" s="63"/>
      <c r="D19" s="63"/>
      <c r="E19" s="63"/>
      <c r="F19" s="63"/>
      <c r="G19" s="44">
        <f t="shared" si="0"/>
        <v>0</v>
      </c>
      <c r="H19" s="63"/>
      <c r="I19" s="12">
        <f t="shared" si="7"/>
        <v>0</v>
      </c>
      <c r="J19" s="10" t="b">
        <f t="shared" si="1"/>
        <v>1</v>
      </c>
      <c r="K19" s="10" t="str">
        <f t="shared" si="2"/>
        <v>2</v>
      </c>
      <c r="L19" s="11">
        <f t="shared" si="3"/>
        <v>2</v>
      </c>
      <c r="M19" s="11">
        <f t="shared" si="4"/>
        <v>2</v>
      </c>
      <c r="N19" s="10">
        <f t="shared" si="5"/>
        <v>0</v>
      </c>
      <c r="O19" s="12">
        <f t="shared" si="8"/>
        <v>0</v>
      </c>
      <c r="P19" s="13" t="b">
        <f t="shared" si="6"/>
        <v>1</v>
      </c>
    </row>
    <row r="20" spans="1:16" ht="18.75" x14ac:dyDescent="0.3">
      <c r="A20" s="18" t="s">
        <v>10</v>
      </c>
      <c r="B20" s="84"/>
      <c r="C20" s="64"/>
      <c r="D20" s="64"/>
      <c r="E20" s="64"/>
      <c r="F20" s="64"/>
      <c r="G20" s="45">
        <f t="shared" si="0"/>
        <v>0</v>
      </c>
      <c r="H20" s="64"/>
      <c r="I20" s="12">
        <f t="shared" si="7"/>
        <v>0</v>
      </c>
      <c r="J20" s="10" t="b">
        <f t="shared" si="1"/>
        <v>1</v>
      </c>
      <c r="K20" s="10" t="str">
        <f t="shared" si="2"/>
        <v>2</v>
      </c>
      <c r="L20" s="11">
        <f t="shared" si="3"/>
        <v>2</v>
      </c>
      <c r="M20" s="11">
        <f t="shared" si="4"/>
        <v>2</v>
      </c>
      <c r="N20" s="10">
        <f t="shared" si="5"/>
        <v>0</v>
      </c>
      <c r="O20" s="14">
        <f t="shared" si="8"/>
        <v>0</v>
      </c>
      <c r="P20" s="13" t="b">
        <f t="shared" si="6"/>
        <v>1</v>
      </c>
    </row>
    <row r="21" spans="1:16" ht="18.75" x14ac:dyDescent="0.3">
      <c r="A21" s="19" t="s">
        <v>11</v>
      </c>
      <c r="B21" s="82"/>
      <c r="C21" s="63"/>
      <c r="D21" s="63"/>
      <c r="E21" s="63"/>
      <c r="F21" s="63"/>
      <c r="G21" s="44">
        <f t="shared" si="0"/>
        <v>0</v>
      </c>
      <c r="H21" s="63"/>
      <c r="I21" s="12">
        <f t="shared" si="7"/>
        <v>0</v>
      </c>
      <c r="J21" s="10" t="b">
        <f t="shared" si="1"/>
        <v>1</v>
      </c>
      <c r="K21" s="10" t="str">
        <f t="shared" si="2"/>
        <v>2</v>
      </c>
      <c r="L21" s="11">
        <f t="shared" si="3"/>
        <v>2</v>
      </c>
      <c r="M21" s="11">
        <f t="shared" si="4"/>
        <v>2</v>
      </c>
      <c r="N21" s="10">
        <f t="shared" si="5"/>
        <v>0</v>
      </c>
      <c r="O21" s="12">
        <f t="shared" si="8"/>
        <v>0</v>
      </c>
      <c r="P21" s="13" t="b">
        <f t="shared" si="6"/>
        <v>1</v>
      </c>
    </row>
    <row r="22" spans="1:16" ht="18.75" x14ac:dyDescent="0.3">
      <c r="A22" s="18" t="s">
        <v>12</v>
      </c>
      <c r="B22" s="84"/>
      <c r="C22" s="64"/>
      <c r="D22" s="64"/>
      <c r="E22" s="64"/>
      <c r="F22" s="64"/>
      <c r="G22" s="45">
        <f t="shared" si="0"/>
        <v>0</v>
      </c>
      <c r="H22" s="64"/>
      <c r="I22" s="12">
        <f t="shared" si="7"/>
        <v>0</v>
      </c>
      <c r="J22" s="10" t="b">
        <f t="shared" si="1"/>
        <v>1</v>
      </c>
      <c r="K22" s="10" t="str">
        <f t="shared" si="2"/>
        <v>2</v>
      </c>
      <c r="L22" s="11">
        <f t="shared" si="3"/>
        <v>2</v>
      </c>
      <c r="M22" s="11">
        <f t="shared" si="4"/>
        <v>2</v>
      </c>
      <c r="N22" s="10">
        <f t="shared" si="5"/>
        <v>0</v>
      </c>
      <c r="O22" s="14">
        <f t="shared" si="8"/>
        <v>0</v>
      </c>
      <c r="P22" s="13" t="b">
        <f t="shared" si="6"/>
        <v>1</v>
      </c>
    </row>
    <row r="23" spans="1:16" ht="18.75" x14ac:dyDescent="0.3">
      <c r="A23" s="19" t="s">
        <v>13</v>
      </c>
      <c r="B23" s="82"/>
      <c r="C23" s="63"/>
      <c r="D23" s="63"/>
      <c r="E23" s="63"/>
      <c r="F23" s="63"/>
      <c r="G23" s="44">
        <f t="shared" si="0"/>
        <v>0</v>
      </c>
      <c r="H23" s="63"/>
      <c r="I23" s="12">
        <f t="shared" si="7"/>
        <v>0</v>
      </c>
      <c r="J23" s="10" t="b">
        <f t="shared" si="1"/>
        <v>1</v>
      </c>
      <c r="K23" s="10" t="str">
        <f t="shared" si="2"/>
        <v>2</v>
      </c>
      <c r="L23" s="11">
        <f t="shared" si="3"/>
        <v>2</v>
      </c>
      <c r="M23" s="11">
        <f t="shared" si="4"/>
        <v>2</v>
      </c>
      <c r="N23" s="10">
        <f t="shared" si="5"/>
        <v>0</v>
      </c>
      <c r="O23" s="12">
        <f t="shared" si="8"/>
        <v>0</v>
      </c>
      <c r="P23" s="13" t="b">
        <f t="shared" si="6"/>
        <v>1</v>
      </c>
    </row>
    <row r="24" spans="1:16" ht="18.75" x14ac:dyDescent="0.3">
      <c r="A24" s="18" t="s">
        <v>14</v>
      </c>
      <c r="B24" s="84"/>
      <c r="C24" s="63"/>
      <c r="D24" s="63"/>
      <c r="E24" s="63"/>
      <c r="F24" s="63"/>
      <c r="G24" s="45">
        <f t="shared" si="0"/>
        <v>0</v>
      </c>
      <c r="H24" s="63"/>
      <c r="I24" s="25">
        <f t="shared" si="7"/>
        <v>0</v>
      </c>
      <c r="J24" s="10" t="b">
        <f t="shared" si="1"/>
        <v>1</v>
      </c>
      <c r="K24" s="10" t="str">
        <f t="shared" si="2"/>
        <v>2</v>
      </c>
      <c r="L24" s="11">
        <f t="shared" si="3"/>
        <v>2</v>
      </c>
      <c r="M24" s="11">
        <f t="shared" si="4"/>
        <v>2</v>
      </c>
      <c r="N24" s="10">
        <f t="shared" si="5"/>
        <v>0</v>
      </c>
      <c r="O24" s="15">
        <f t="shared" si="8"/>
        <v>0</v>
      </c>
      <c r="P24" s="13" t="b">
        <f t="shared" si="6"/>
        <v>1</v>
      </c>
    </row>
    <row r="25" spans="1:16" s="2" customFormat="1" x14ac:dyDescent="0.25">
      <c r="A25" s="21" t="s">
        <v>0</v>
      </c>
      <c r="B25" s="30">
        <f>SUM(B15:B24)</f>
        <v>0</v>
      </c>
      <c r="C25" s="31">
        <f>SUM(C15:C24)</f>
        <v>0</v>
      </c>
      <c r="D25" s="31">
        <f t="shared" ref="D25:F25" si="9">SUM(D15:D24)</f>
        <v>0</v>
      </c>
      <c r="E25" s="31">
        <f t="shared" si="9"/>
        <v>0</v>
      </c>
      <c r="F25" s="31">
        <f t="shared" si="9"/>
        <v>0</v>
      </c>
      <c r="G25" s="31">
        <f>SUM(G15:G24)</f>
        <v>0</v>
      </c>
      <c r="H25" s="31">
        <f>SUM(H15:H24)</f>
        <v>0</v>
      </c>
      <c r="I25" s="22"/>
      <c r="J25" s="22"/>
      <c r="K25" s="22"/>
      <c r="L25" s="22"/>
      <c r="M25" s="22"/>
      <c r="N25" s="22"/>
      <c r="O25" s="22"/>
      <c r="P25" s="22"/>
    </row>
    <row r="26" spans="1:16" s="2" customFormat="1" x14ac:dyDescent="0.25">
      <c r="A26" s="23" t="s">
        <v>58</v>
      </c>
      <c r="B26" s="31"/>
      <c r="C26" s="30">
        <f>C15*$B$15+C16*$B$16+C17*$B$17+C18*$B$18+C19*$B$19+C20*$B$20+C21*$B$21+C22*$B$22+C23*$B$23+C24*$B$24</f>
        <v>0</v>
      </c>
      <c r="D26" s="31">
        <f t="shared" ref="D26:H26" si="10">D15*$B$15+D16*$B$16+D17*$B$17+D18*$B$18+D19*$B$19+D20*$B$20+D21*$B$21+D22*$B$22+D23*$B$23+D24*$B$24</f>
        <v>0</v>
      </c>
      <c r="E26" s="30">
        <f t="shared" si="10"/>
        <v>0</v>
      </c>
      <c r="F26" s="30">
        <f t="shared" si="10"/>
        <v>0</v>
      </c>
      <c r="G26" s="30">
        <f>G15*$B$15+G16*$B$16+G17*$B$17+G18*$B$18+G19*$B$19+G20*$B$20+G21*$B$21+G22*$B$22+G23*$B$23+G24*$B$24</f>
        <v>0</v>
      </c>
      <c r="H26" s="30">
        <f t="shared" si="10"/>
        <v>0</v>
      </c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3"/>
      <c r="B27" s="23"/>
      <c r="C27" s="22"/>
      <c r="D27" s="36"/>
      <c r="E27" s="36"/>
      <c r="F27" s="36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x14ac:dyDescent="0.25">
      <c r="A28" s="33" t="s">
        <v>60</v>
      </c>
      <c r="B28" s="23"/>
      <c r="C28" s="36"/>
      <c r="D28" s="28"/>
      <c r="E28" s="82"/>
      <c r="F28" s="22"/>
      <c r="G28" s="65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 x14ac:dyDescent="0.25">
      <c r="A29" s="37" t="s">
        <v>61</v>
      </c>
      <c r="B29" s="23"/>
      <c r="C29" s="36"/>
      <c r="D29" s="36"/>
      <c r="E29" s="36"/>
      <c r="F29" s="22"/>
      <c r="G29" s="57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1:16" ht="15.75" thickBot="1" x14ac:dyDescent="0.3">
      <c r="A30" s="100"/>
      <c r="B30" s="100"/>
      <c r="C30" s="100"/>
      <c r="D30" s="100"/>
      <c r="E30" s="100"/>
      <c r="F30" s="100"/>
      <c r="G30" s="10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3"/>
      <c r="B32" s="3"/>
      <c r="C32" s="4"/>
      <c r="D32" s="4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9.5" x14ac:dyDescent="0.3">
      <c r="A33" s="56" t="s">
        <v>73</v>
      </c>
      <c r="B33" s="23"/>
      <c r="C33" s="36"/>
      <c r="D33" s="36"/>
      <c r="E33" s="36"/>
      <c r="F33" s="36"/>
      <c r="G33" s="57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23"/>
      <c r="B34" s="23"/>
      <c r="C34" s="36"/>
      <c r="D34" s="36"/>
      <c r="E34" s="36"/>
      <c r="F34" s="36"/>
      <c r="G34" s="57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33" t="s">
        <v>15</v>
      </c>
      <c r="B35" s="23"/>
      <c r="C35" s="36"/>
      <c r="D35" s="36"/>
      <c r="E35" s="36"/>
      <c r="F35" s="36"/>
      <c r="G35" s="57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58" t="str">
        <f>IF(OR(C36&gt;D36,C36=D36),"Kleinkindgruppe","Kindergartengruppe")</f>
        <v>Kleinkindgruppe</v>
      </c>
      <c r="B36" s="58"/>
      <c r="C36" s="59">
        <f>C26+D26</f>
        <v>0</v>
      </c>
      <c r="D36" s="59">
        <f>E26+F26</f>
        <v>0</v>
      </c>
      <c r="E36" s="28"/>
      <c r="F36" s="58"/>
      <c r="G36" s="28"/>
    </row>
    <row r="37" spans="1:16" x14ac:dyDescent="0.25">
      <c r="A37" s="58" t="str">
        <f>IF(H25=0,"Gruppenführung","inklusive Gruppenführung")</f>
        <v>Gruppenführung</v>
      </c>
      <c r="B37" s="58"/>
      <c r="C37" s="13"/>
      <c r="D37" s="28"/>
      <c r="E37" s="58"/>
      <c r="F37" s="58"/>
      <c r="G37" s="28"/>
    </row>
    <row r="38" spans="1:16" x14ac:dyDescent="0.25">
      <c r="A38" s="60"/>
      <c r="B38" s="58"/>
      <c r="C38" s="58"/>
      <c r="D38" s="58"/>
      <c r="E38" s="58"/>
      <c r="F38" s="58"/>
      <c r="G38" s="28"/>
    </row>
    <row r="39" spans="1:16" x14ac:dyDescent="0.25">
      <c r="A39" s="70" t="s">
        <v>16</v>
      </c>
      <c r="B39" s="70"/>
      <c r="C39" s="72"/>
      <c r="D39" s="72"/>
      <c r="E39" s="72"/>
      <c r="F39" s="72"/>
      <c r="G39" s="28"/>
    </row>
    <row r="40" spans="1:16" x14ac:dyDescent="0.25">
      <c r="A40" s="73" t="s">
        <v>20</v>
      </c>
      <c r="B40" s="73" t="s">
        <v>17</v>
      </c>
      <c r="C40" s="73" t="s">
        <v>18</v>
      </c>
      <c r="D40" s="73" t="s">
        <v>19</v>
      </c>
      <c r="E40" s="72" t="s">
        <v>51</v>
      </c>
      <c r="F40" s="72"/>
      <c r="G40" s="28"/>
    </row>
    <row r="41" spans="1:16" x14ac:dyDescent="0.25">
      <c r="A41" s="13">
        <v>1</v>
      </c>
      <c r="B41" s="61">
        <v>4.3750000000000004E-2</v>
      </c>
      <c r="C41" s="13">
        <v>9</v>
      </c>
      <c r="D41" s="13">
        <v>0.33</v>
      </c>
      <c r="E41" s="58" t="s">
        <v>52</v>
      </c>
      <c r="F41" s="28"/>
      <c r="G41" s="28"/>
    </row>
    <row r="42" spans="1:16" x14ac:dyDescent="0.25">
      <c r="A42" s="13">
        <v>2</v>
      </c>
      <c r="B42" s="61">
        <v>4.5138888888888888E-2</v>
      </c>
      <c r="C42" s="13">
        <v>12</v>
      </c>
      <c r="D42" s="59">
        <v>0.2</v>
      </c>
      <c r="E42" s="58" t="s">
        <v>53</v>
      </c>
      <c r="F42" s="28"/>
      <c r="G42" s="28"/>
    </row>
    <row r="43" spans="1:16" ht="15.75" thickBot="1" x14ac:dyDescent="0.3">
      <c r="A43" s="16"/>
      <c r="B43" s="16"/>
      <c r="C43" s="16"/>
      <c r="D43" s="16"/>
      <c r="E43" s="16"/>
      <c r="F43" s="16"/>
      <c r="G43" s="16"/>
    </row>
    <row r="44" spans="1:16" s="5" customFormat="1" x14ac:dyDescent="0.25">
      <c r="H44"/>
      <c r="I44"/>
      <c r="J44"/>
      <c r="K44"/>
      <c r="L44"/>
      <c r="M44"/>
      <c r="N44"/>
      <c r="O44"/>
      <c r="P44"/>
    </row>
    <row r="45" spans="1:16" s="5" customFormat="1" ht="19.5" x14ac:dyDescent="0.3">
      <c r="A45" s="56" t="s">
        <v>30</v>
      </c>
      <c r="B45" s="36"/>
      <c r="C45" s="36"/>
    </row>
    <row r="46" spans="1:16" s="5" customFormat="1" x14ac:dyDescent="0.25">
      <c r="A46" s="33" t="s">
        <v>74</v>
      </c>
      <c r="B46" s="36"/>
      <c r="C46" s="36"/>
      <c r="F46"/>
      <c r="G46"/>
      <c r="H46"/>
      <c r="I46"/>
      <c r="J46"/>
      <c r="K46"/>
      <c r="L46"/>
    </row>
    <row r="47" spans="1:16" s="5" customFormat="1" x14ac:dyDescent="0.25">
      <c r="A47" s="103"/>
      <c r="B47" s="103"/>
      <c r="C47" s="103"/>
      <c r="F47"/>
      <c r="G47"/>
      <c r="H47"/>
      <c r="I47"/>
      <c r="J47"/>
      <c r="K47"/>
      <c r="L47"/>
    </row>
    <row r="48" spans="1:16" s="5" customFormat="1" x14ac:dyDescent="0.25">
      <c r="A48" s="36"/>
      <c r="B48" s="29" t="s">
        <v>36</v>
      </c>
      <c r="C48" s="29" t="s">
        <v>35</v>
      </c>
      <c r="F48"/>
      <c r="G48"/>
      <c r="H48"/>
      <c r="I48"/>
      <c r="J48"/>
      <c r="K48"/>
      <c r="L48"/>
    </row>
    <row r="49" spans="1:12" s="5" customFormat="1" x14ac:dyDescent="0.25">
      <c r="A49" s="33" t="s">
        <v>5</v>
      </c>
      <c r="B49" s="40">
        <f t="shared" ref="B49:B58" si="11">B15*O15</f>
        <v>0</v>
      </c>
      <c r="C49" s="40">
        <f>IF('VB-Zeit'!$F$43="x",B49*'VB-Zeit'!$C$43,B49*'VB-Zeit'!$C$42)</f>
        <v>0</v>
      </c>
      <c r="F49"/>
      <c r="G49"/>
      <c r="H49"/>
      <c r="I49"/>
      <c r="J49"/>
      <c r="K49"/>
      <c r="L49"/>
    </row>
    <row r="50" spans="1:12" s="5" customFormat="1" x14ac:dyDescent="0.25">
      <c r="A50" s="42" t="s">
        <v>6</v>
      </c>
      <c r="B50" s="40">
        <f t="shared" si="11"/>
        <v>0</v>
      </c>
      <c r="C50" s="40">
        <f>IF('VB-Zeit'!$F$43="x",B50*'VB-Zeit'!$C$43,B50*'VB-Zeit'!$C$42)</f>
        <v>0</v>
      </c>
      <c r="F50"/>
      <c r="G50"/>
      <c r="H50"/>
      <c r="I50"/>
      <c r="J50"/>
      <c r="K50"/>
      <c r="L50"/>
    </row>
    <row r="51" spans="1:12" s="5" customFormat="1" x14ac:dyDescent="0.25">
      <c r="A51" s="33" t="s">
        <v>7</v>
      </c>
      <c r="B51" s="40">
        <f t="shared" si="11"/>
        <v>0</v>
      </c>
      <c r="C51" s="40">
        <f>IF('VB-Zeit'!$F$43="x",B51*'VB-Zeit'!$C$43,B51*'VB-Zeit'!$C$42)</f>
        <v>0</v>
      </c>
      <c r="F51"/>
      <c r="G51"/>
      <c r="H51"/>
      <c r="I51"/>
      <c r="J51"/>
      <c r="K51"/>
      <c r="L51"/>
    </row>
    <row r="52" spans="1:12" s="5" customFormat="1" x14ac:dyDescent="0.25">
      <c r="A52" s="42" t="s">
        <v>8</v>
      </c>
      <c r="B52" s="40">
        <f t="shared" si="11"/>
        <v>0</v>
      </c>
      <c r="C52" s="40">
        <f>IF('VB-Zeit'!$F$43="x",B52*'VB-Zeit'!$C$43,B52*'VB-Zeit'!$C$42)</f>
        <v>0</v>
      </c>
      <c r="F52"/>
      <c r="G52"/>
      <c r="H52"/>
      <c r="I52"/>
      <c r="J52"/>
      <c r="K52"/>
      <c r="L52"/>
    </row>
    <row r="53" spans="1:12" s="5" customFormat="1" x14ac:dyDescent="0.25">
      <c r="A53" s="33" t="s">
        <v>9</v>
      </c>
      <c r="B53" s="40">
        <f t="shared" si="11"/>
        <v>0</v>
      </c>
      <c r="C53" s="40">
        <f>IF('VB-Zeit'!$F$43="x",B53*'VB-Zeit'!$C$43,B53*'VB-Zeit'!$C$42)</f>
        <v>0</v>
      </c>
      <c r="F53"/>
      <c r="G53"/>
      <c r="H53"/>
      <c r="I53"/>
      <c r="J53"/>
      <c r="K53"/>
      <c r="L53"/>
    </row>
    <row r="54" spans="1:12" s="5" customFormat="1" x14ac:dyDescent="0.25">
      <c r="A54" s="42" t="s">
        <v>10</v>
      </c>
      <c r="B54" s="40">
        <f t="shared" si="11"/>
        <v>0</v>
      </c>
      <c r="C54" s="40">
        <f>IF('VB-Zeit'!$F$43="x",B54*'VB-Zeit'!$C$43,B54*'VB-Zeit'!$C$42)</f>
        <v>0</v>
      </c>
      <c r="F54"/>
      <c r="G54"/>
      <c r="H54"/>
      <c r="I54"/>
      <c r="J54"/>
      <c r="K54"/>
      <c r="L54"/>
    </row>
    <row r="55" spans="1:12" s="5" customFormat="1" x14ac:dyDescent="0.25">
      <c r="A55" s="33" t="s">
        <v>11</v>
      </c>
      <c r="B55" s="40">
        <f t="shared" si="11"/>
        <v>0</v>
      </c>
      <c r="C55" s="40">
        <f>IF('VB-Zeit'!$F$43="x",B55*'VB-Zeit'!$C$43,B55*'VB-Zeit'!$C$42)</f>
        <v>0</v>
      </c>
      <c r="F55"/>
      <c r="G55"/>
      <c r="H55"/>
      <c r="I55"/>
      <c r="J55"/>
      <c r="K55"/>
      <c r="L55"/>
    </row>
    <row r="56" spans="1:12" s="5" customFormat="1" x14ac:dyDescent="0.25">
      <c r="A56" s="42" t="s">
        <v>12</v>
      </c>
      <c r="B56" s="40">
        <f t="shared" si="11"/>
        <v>0</v>
      </c>
      <c r="C56" s="40">
        <f>IF('VB-Zeit'!$F$43="x",B56*'VB-Zeit'!$C$43,B56*'VB-Zeit'!$C$42)</f>
        <v>0</v>
      </c>
      <c r="F56"/>
      <c r="G56"/>
      <c r="H56"/>
      <c r="I56"/>
      <c r="J56"/>
      <c r="K56"/>
      <c r="L56"/>
    </row>
    <row r="57" spans="1:12" s="5" customFormat="1" x14ac:dyDescent="0.25">
      <c r="A57" s="33" t="s">
        <v>13</v>
      </c>
      <c r="B57" s="40">
        <f t="shared" si="11"/>
        <v>0</v>
      </c>
      <c r="C57" s="40">
        <f>IF('VB-Zeit'!$F$43="x",B57*'VB-Zeit'!$C$43,B57*'VB-Zeit'!$C$42)</f>
        <v>0</v>
      </c>
      <c r="F57"/>
      <c r="G57"/>
      <c r="H57"/>
      <c r="I57"/>
      <c r="J57"/>
      <c r="K57"/>
      <c r="L57"/>
    </row>
    <row r="58" spans="1:12" s="5" customFormat="1" x14ac:dyDescent="0.25">
      <c r="A58" s="42" t="s">
        <v>14</v>
      </c>
      <c r="B58" s="40">
        <f t="shared" si="11"/>
        <v>0</v>
      </c>
      <c r="C58" s="40">
        <f>IF('VB-Zeit'!$F$43="x",B58*'VB-Zeit'!$C$43,B58*'VB-Zeit'!$C$42)</f>
        <v>0</v>
      </c>
      <c r="F58"/>
      <c r="G58"/>
      <c r="H58"/>
      <c r="I58"/>
      <c r="J58"/>
      <c r="K58"/>
      <c r="L58"/>
    </row>
    <row r="59" spans="1:12" s="5" customFormat="1" ht="15.75" thickBot="1" x14ac:dyDescent="0.3">
      <c r="A59" s="89" t="s">
        <v>48</v>
      </c>
      <c r="B59" s="90">
        <f>SUM(B49:B58)</f>
        <v>0</v>
      </c>
      <c r="C59" s="90">
        <f>SUM(C49:C58)</f>
        <v>0</v>
      </c>
      <c r="F59"/>
      <c r="G59"/>
      <c r="H59"/>
      <c r="I59"/>
      <c r="J59"/>
      <c r="K59"/>
      <c r="L59"/>
    </row>
    <row r="60" spans="1:12" ht="15.75" thickTop="1" x14ac:dyDescent="0.25"/>
    <row r="82" spans="1:1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heetProtection algorithmName="SHA-512" hashValue="5Iu5ApAhmzrqPUavL1dP0Eck7q2NHJf1bPNY4AENbvnJSRuqkRrMaEEj+tWcQZHidL29/5VvUJQdqaxHSsMAdw==" saltValue="L+PBMqWHrph0uAaZzBNMFQ==" spinCount="100000" sheet="1" objects="1" scenarios="1" selectLockedCells="1"/>
  <mergeCells count="8">
    <mergeCell ref="A47:C47"/>
    <mergeCell ref="B5:F5"/>
    <mergeCell ref="B6:F6"/>
    <mergeCell ref="F9:G9"/>
    <mergeCell ref="K11:N11"/>
    <mergeCell ref="I12:P12"/>
    <mergeCell ref="B13:B14"/>
    <mergeCell ref="H28:P30"/>
  </mergeCells>
  <conditionalFormatting sqref="A36">
    <cfRule type="containsText" dxfId="1" priority="1" operator="containsText" text="Kindergartengruppe">
      <formula>NOT(ISERROR(SEARCH("Kindergartengruppe",A36)))</formula>
    </cfRule>
  </conditionalFormatting>
  <dataValidations count="1">
    <dataValidation errorStyle="warning" allowBlank="1" showInputMessage="1" showErrorMessage="1" errorTitle="Achtung!!!" error="Bei inklusiver Gruppenführung zu beachten:_x000a_1. Max. 4 Kinder mit Förderbedarf pro Tag_x000a_2. Personaleinsatz gemäß Verordnung ist zu beachten" sqref="H15:H24"/>
  </dataValidations>
  <pageMargins left="0.17" right="0.17" top="0.42" bottom="0.3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A7" workbookViewId="0">
      <selection activeCell="B15" sqref="B15"/>
    </sheetView>
  </sheetViews>
  <sheetFormatPr baseColWidth="10" defaultRowHeight="15" x14ac:dyDescent="0.25"/>
  <cols>
    <col min="1" max="1" width="24.85546875" customWidth="1"/>
    <col min="2" max="2" width="10.5703125" customWidth="1"/>
    <col min="6" max="6" width="12.5703125" customWidth="1"/>
    <col min="7" max="7" width="13" customWidth="1"/>
    <col min="8" max="8" width="13.7109375" customWidth="1"/>
    <col min="9" max="10" width="12.28515625" customWidth="1"/>
    <col min="11" max="14" width="0" hidden="1" customWidth="1"/>
    <col min="15" max="15" width="13.5703125" customWidth="1"/>
  </cols>
  <sheetData>
    <row r="1" spans="1:16" ht="26.25" x14ac:dyDescent="0.4">
      <c r="A1" s="27" t="s">
        <v>64</v>
      </c>
      <c r="J1" s="51"/>
      <c r="K1" s="49"/>
      <c r="L1" s="49"/>
      <c r="M1" s="49"/>
      <c r="N1" s="49"/>
      <c r="O1" s="49"/>
      <c r="P1" s="49"/>
    </row>
    <row r="2" spans="1:16" s="24" customFormat="1" ht="16.5" customHeight="1" x14ac:dyDescent="0.25">
      <c r="A2" s="6"/>
      <c r="J2" s="52"/>
      <c r="K2" s="53"/>
      <c r="L2" s="53"/>
      <c r="M2" s="53"/>
      <c r="N2" s="53"/>
      <c r="O2" s="53"/>
      <c r="P2" s="53"/>
    </row>
    <row r="3" spans="1:16" s="24" customFormat="1" ht="16.5" customHeight="1" x14ac:dyDescent="0.25">
      <c r="A3" s="6"/>
      <c r="J3" s="52"/>
      <c r="K3" s="53"/>
      <c r="L3" s="53"/>
      <c r="M3" s="53"/>
      <c r="N3" s="53"/>
      <c r="O3" s="53"/>
      <c r="P3" s="53"/>
    </row>
    <row r="4" spans="1:16" s="24" customFormat="1" x14ac:dyDescent="0.25">
      <c r="A4" s="60"/>
      <c r="B4" s="62"/>
      <c r="C4" s="62"/>
      <c r="D4" s="62"/>
      <c r="E4" s="62"/>
      <c r="F4" s="62"/>
      <c r="G4" s="62"/>
      <c r="J4" s="52"/>
      <c r="K4" s="53"/>
      <c r="L4" s="53"/>
      <c r="M4" s="53"/>
      <c r="N4" s="53"/>
      <c r="O4" s="53"/>
      <c r="P4" s="53"/>
    </row>
    <row r="5" spans="1:16" ht="26.25" x14ac:dyDescent="0.4">
      <c r="A5" s="55" t="s">
        <v>69</v>
      </c>
      <c r="B5" s="111">
        <f>'KKG 1'!B5</f>
        <v>0</v>
      </c>
      <c r="C5" s="111"/>
      <c r="D5" s="111"/>
      <c r="E5" s="111"/>
      <c r="F5" s="111"/>
      <c r="G5" s="28"/>
      <c r="J5" s="51"/>
      <c r="K5" s="49"/>
      <c r="L5" s="49"/>
      <c r="M5" s="49"/>
      <c r="N5" s="49"/>
      <c r="O5" s="49"/>
      <c r="P5" s="49"/>
    </row>
    <row r="6" spans="1:16" ht="26.25" x14ac:dyDescent="0.4">
      <c r="A6" s="55" t="s">
        <v>70</v>
      </c>
      <c r="B6" s="111">
        <f>'KKG 1'!B6</f>
        <v>0</v>
      </c>
      <c r="C6" s="111"/>
      <c r="D6" s="111"/>
      <c r="E6" s="111"/>
      <c r="F6" s="111"/>
      <c r="G6" s="28"/>
      <c r="J6" s="51"/>
      <c r="K6" s="49"/>
      <c r="L6" s="49"/>
      <c r="M6" s="49"/>
      <c r="N6" s="49"/>
      <c r="O6" s="49"/>
      <c r="P6" s="49"/>
    </row>
    <row r="7" spans="1:16" x14ac:dyDescent="0.25">
      <c r="A7" s="28"/>
      <c r="B7" s="28"/>
      <c r="C7" s="28"/>
      <c r="D7" s="28"/>
      <c r="E7" s="28"/>
      <c r="F7" s="28"/>
      <c r="G7" s="28"/>
      <c r="J7" s="49"/>
      <c r="K7" s="49"/>
      <c r="L7" s="49"/>
      <c r="M7" s="49"/>
      <c r="N7" s="49"/>
      <c r="O7" s="49"/>
      <c r="P7" s="49"/>
    </row>
    <row r="8" spans="1:16" x14ac:dyDescent="0.25">
      <c r="A8" s="32"/>
      <c r="B8" s="35" t="s">
        <v>49</v>
      </c>
      <c r="C8" s="35" t="s">
        <v>50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2" t="s">
        <v>25</v>
      </c>
      <c r="B9" s="48"/>
      <c r="C9" s="48"/>
      <c r="D9" s="28"/>
      <c r="E9" s="46" t="s">
        <v>72</v>
      </c>
      <c r="F9" s="105"/>
      <c r="G9" s="105"/>
      <c r="H9" s="47"/>
      <c r="I9" s="26"/>
      <c r="J9" s="26"/>
      <c r="K9" s="26"/>
      <c r="L9" s="26"/>
      <c r="M9" s="26"/>
      <c r="N9" s="26"/>
      <c r="O9" s="28"/>
      <c r="P9" s="28"/>
    </row>
    <row r="10" spans="1:16" x14ac:dyDescent="0.25">
      <c r="A10" s="32" t="s">
        <v>26</v>
      </c>
      <c r="B10" s="48"/>
      <c r="C10" s="48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6" x14ac:dyDescent="0.25">
      <c r="A11" s="34"/>
      <c r="B11" s="34"/>
      <c r="C11" s="26"/>
      <c r="D11" s="85"/>
      <c r="E11" s="85"/>
      <c r="F11" s="85"/>
      <c r="G11" s="86"/>
      <c r="H11" s="85"/>
      <c r="I11" s="85"/>
      <c r="J11" s="86"/>
      <c r="K11" s="106"/>
      <c r="L11" s="106"/>
      <c r="M11" s="106"/>
      <c r="N11" s="106"/>
      <c r="O11" s="85"/>
      <c r="P11" s="85"/>
    </row>
    <row r="12" spans="1:16" ht="19.5" x14ac:dyDescent="0.3">
      <c r="A12" s="17" t="s">
        <v>28</v>
      </c>
      <c r="B12" s="28"/>
      <c r="C12" s="28"/>
      <c r="D12" s="85"/>
      <c r="E12" s="85"/>
      <c r="F12" s="85"/>
      <c r="G12" s="85"/>
      <c r="H12" s="85"/>
      <c r="I12" s="101"/>
      <c r="J12" s="101"/>
      <c r="K12" s="101"/>
      <c r="L12" s="101"/>
      <c r="M12" s="101"/>
      <c r="N12" s="101"/>
      <c r="O12" s="101"/>
      <c r="P12" s="101"/>
    </row>
    <row r="13" spans="1:16" x14ac:dyDescent="0.25">
      <c r="A13" s="18"/>
      <c r="B13" s="108" t="s">
        <v>27</v>
      </c>
      <c r="C13" s="50" t="s">
        <v>1</v>
      </c>
      <c r="D13" s="50" t="s">
        <v>1</v>
      </c>
      <c r="E13" s="50" t="s">
        <v>1</v>
      </c>
      <c r="F13" s="50" t="s">
        <v>1</v>
      </c>
      <c r="G13" s="29" t="s">
        <v>3</v>
      </c>
      <c r="H13" s="50" t="s">
        <v>63</v>
      </c>
      <c r="I13" s="8" t="s">
        <v>55</v>
      </c>
      <c r="J13" s="7" t="s">
        <v>22</v>
      </c>
      <c r="K13" s="7" t="s">
        <v>22</v>
      </c>
      <c r="L13" s="7" t="s">
        <v>22</v>
      </c>
      <c r="M13" s="7" t="s">
        <v>22</v>
      </c>
      <c r="N13" s="7" t="s">
        <v>2</v>
      </c>
      <c r="O13" s="8" t="s">
        <v>2</v>
      </c>
      <c r="P13" s="7" t="s">
        <v>21</v>
      </c>
    </row>
    <row r="14" spans="1:16" x14ac:dyDescent="0.25">
      <c r="A14" s="18"/>
      <c r="B14" s="108"/>
      <c r="C14" s="29" t="s">
        <v>65</v>
      </c>
      <c r="D14" s="29" t="s">
        <v>66</v>
      </c>
      <c r="E14" s="29" t="s">
        <v>67</v>
      </c>
      <c r="F14" s="29" t="s">
        <v>68</v>
      </c>
      <c r="G14" s="29" t="s">
        <v>4</v>
      </c>
      <c r="H14" s="29" t="s">
        <v>59</v>
      </c>
      <c r="I14" s="9" t="s">
        <v>56</v>
      </c>
      <c r="J14" s="7" t="s">
        <v>55</v>
      </c>
      <c r="K14" s="7" t="s">
        <v>23</v>
      </c>
      <c r="L14" s="7" t="s">
        <v>20</v>
      </c>
      <c r="M14" s="7" t="s">
        <v>24</v>
      </c>
      <c r="N14" s="7" t="s">
        <v>54</v>
      </c>
      <c r="O14" s="9" t="s">
        <v>57</v>
      </c>
      <c r="P14" s="7" t="s">
        <v>29</v>
      </c>
    </row>
    <row r="15" spans="1:16" ht="18.75" x14ac:dyDescent="0.3">
      <c r="A15" s="19" t="s">
        <v>5</v>
      </c>
      <c r="B15" s="82"/>
      <c r="C15" s="63"/>
      <c r="D15" s="63"/>
      <c r="E15" s="63"/>
      <c r="F15" s="63"/>
      <c r="G15" s="44">
        <f t="shared" ref="G15:G24" si="0">C15+D15+E15+F15</f>
        <v>0</v>
      </c>
      <c r="H15" s="63"/>
      <c r="I15" s="12">
        <f>IF(G15=0,0,IF(M15=1,$C$41,$C$42))</f>
        <v>0</v>
      </c>
      <c r="J15" s="10" t="b">
        <f t="shared" ref="J15:J24" si="1">IF(G15&lt;=I15,TRUE,FALSE)</f>
        <v>1</v>
      </c>
      <c r="K15" s="10" t="str">
        <f t="shared" ref="K15:K24" si="2">IF(C15&gt;4,"1","2")</f>
        <v>2</v>
      </c>
      <c r="L15" s="11">
        <f t="shared" ref="L15:L24" si="3">IF(C15&gt;D15+E15+F15,$A$41,$A$42)</f>
        <v>2</v>
      </c>
      <c r="M15" s="11">
        <f t="shared" ref="M15:M24" si="4">IF(K15+L15&gt;=4,$A$42,$A$41)</f>
        <v>2</v>
      </c>
      <c r="N15" s="10">
        <f t="shared" ref="N15:N24" si="5">IF(M15=1,G15*$D$41,G15*$D$42)</f>
        <v>0</v>
      </c>
      <c r="O15" s="12">
        <f>ROUNDUP(N15,0)</f>
        <v>0</v>
      </c>
      <c r="P15" s="13" t="b">
        <f t="shared" ref="P15:P24" si="6">IF(IF(AND(G15&gt;$C$42,M15=2),FALSE,TRUE),IF(AND(G15&gt;$C$41,M15=1),FALSE,TRUE))</f>
        <v>1</v>
      </c>
    </row>
    <row r="16" spans="1:16" ht="18.75" x14ac:dyDescent="0.3">
      <c r="A16" s="20" t="s">
        <v>6</v>
      </c>
      <c r="B16" s="83"/>
      <c r="C16" s="64"/>
      <c r="D16" s="64"/>
      <c r="E16" s="64"/>
      <c r="F16" s="64"/>
      <c r="G16" s="45">
        <f t="shared" si="0"/>
        <v>0</v>
      </c>
      <c r="H16" s="64"/>
      <c r="I16" s="12">
        <f t="shared" ref="I16:I24" si="7">IF(G16=0,0,IF(M16=1,$C$41,$C$42))</f>
        <v>0</v>
      </c>
      <c r="J16" s="10" t="b">
        <f t="shared" si="1"/>
        <v>1</v>
      </c>
      <c r="K16" s="10" t="str">
        <f t="shared" si="2"/>
        <v>2</v>
      </c>
      <c r="L16" s="11">
        <f t="shared" si="3"/>
        <v>2</v>
      </c>
      <c r="M16" s="11">
        <f t="shared" si="4"/>
        <v>2</v>
      </c>
      <c r="N16" s="10">
        <f t="shared" si="5"/>
        <v>0</v>
      </c>
      <c r="O16" s="14">
        <f>ROUNDUP(N16,0)</f>
        <v>0</v>
      </c>
      <c r="P16" s="13" t="b">
        <f t="shared" si="6"/>
        <v>1</v>
      </c>
    </row>
    <row r="17" spans="1:16" ht="18.75" x14ac:dyDescent="0.3">
      <c r="A17" s="19" t="s">
        <v>7</v>
      </c>
      <c r="B17" s="82"/>
      <c r="C17" s="63"/>
      <c r="D17" s="63"/>
      <c r="E17" s="63"/>
      <c r="F17" s="63"/>
      <c r="G17" s="44">
        <f t="shared" si="0"/>
        <v>0</v>
      </c>
      <c r="H17" s="63"/>
      <c r="I17" s="12">
        <f t="shared" si="7"/>
        <v>0</v>
      </c>
      <c r="J17" s="10" t="b">
        <f t="shared" si="1"/>
        <v>1</v>
      </c>
      <c r="K17" s="10" t="str">
        <f t="shared" si="2"/>
        <v>2</v>
      </c>
      <c r="L17" s="11">
        <f t="shared" si="3"/>
        <v>2</v>
      </c>
      <c r="M17" s="11">
        <f t="shared" si="4"/>
        <v>2</v>
      </c>
      <c r="N17" s="10">
        <f t="shared" si="5"/>
        <v>0</v>
      </c>
      <c r="O17" s="12">
        <f t="shared" ref="O17:O24" si="8">ROUNDUP(N17,0)</f>
        <v>0</v>
      </c>
      <c r="P17" s="13" t="b">
        <f t="shared" si="6"/>
        <v>1</v>
      </c>
    </row>
    <row r="18" spans="1:16" ht="18.75" x14ac:dyDescent="0.3">
      <c r="A18" s="18" t="s">
        <v>8</v>
      </c>
      <c r="B18" s="84"/>
      <c r="C18" s="64"/>
      <c r="D18" s="64"/>
      <c r="E18" s="64"/>
      <c r="F18" s="64"/>
      <c r="G18" s="45">
        <f t="shared" si="0"/>
        <v>0</v>
      </c>
      <c r="H18" s="64"/>
      <c r="I18" s="12">
        <f t="shared" si="7"/>
        <v>0</v>
      </c>
      <c r="J18" s="10" t="b">
        <f t="shared" si="1"/>
        <v>1</v>
      </c>
      <c r="K18" s="10" t="str">
        <f t="shared" si="2"/>
        <v>2</v>
      </c>
      <c r="L18" s="11">
        <f t="shared" si="3"/>
        <v>2</v>
      </c>
      <c r="M18" s="11">
        <f t="shared" si="4"/>
        <v>2</v>
      </c>
      <c r="N18" s="10">
        <f t="shared" si="5"/>
        <v>0</v>
      </c>
      <c r="O18" s="14">
        <f t="shared" si="8"/>
        <v>0</v>
      </c>
      <c r="P18" s="13" t="b">
        <f t="shared" si="6"/>
        <v>1</v>
      </c>
    </row>
    <row r="19" spans="1:16" ht="18.75" x14ac:dyDescent="0.3">
      <c r="A19" s="19" t="s">
        <v>9</v>
      </c>
      <c r="B19" s="82"/>
      <c r="C19" s="63"/>
      <c r="D19" s="64"/>
      <c r="E19" s="63"/>
      <c r="F19" s="63"/>
      <c r="G19" s="44">
        <f t="shared" si="0"/>
        <v>0</v>
      </c>
      <c r="H19" s="63"/>
      <c r="I19" s="12">
        <f t="shared" si="7"/>
        <v>0</v>
      </c>
      <c r="J19" s="10" t="b">
        <f t="shared" si="1"/>
        <v>1</v>
      </c>
      <c r="K19" s="10" t="str">
        <f t="shared" si="2"/>
        <v>2</v>
      </c>
      <c r="L19" s="11">
        <f t="shared" si="3"/>
        <v>2</v>
      </c>
      <c r="M19" s="11">
        <f t="shared" si="4"/>
        <v>2</v>
      </c>
      <c r="N19" s="10">
        <f t="shared" si="5"/>
        <v>0</v>
      </c>
      <c r="O19" s="12">
        <f t="shared" si="8"/>
        <v>0</v>
      </c>
      <c r="P19" s="13" t="b">
        <f t="shared" si="6"/>
        <v>1</v>
      </c>
    </row>
    <row r="20" spans="1:16" ht="18.75" x14ac:dyDescent="0.3">
      <c r="A20" s="18" t="s">
        <v>10</v>
      </c>
      <c r="B20" s="84"/>
      <c r="C20" s="64"/>
      <c r="D20" s="64"/>
      <c r="E20" s="64"/>
      <c r="F20" s="64"/>
      <c r="G20" s="45">
        <f t="shared" si="0"/>
        <v>0</v>
      </c>
      <c r="H20" s="64"/>
      <c r="I20" s="12">
        <f t="shared" si="7"/>
        <v>0</v>
      </c>
      <c r="J20" s="10" t="b">
        <f t="shared" si="1"/>
        <v>1</v>
      </c>
      <c r="K20" s="10" t="str">
        <f t="shared" si="2"/>
        <v>2</v>
      </c>
      <c r="L20" s="11">
        <f t="shared" si="3"/>
        <v>2</v>
      </c>
      <c r="M20" s="11">
        <f t="shared" si="4"/>
        <v>2</v>
      </c>
      <c r="N20" s="10">
        <f t="shared" si="5"/>
        <v>0</v>
      </c>
      <c r="O20" s="14">
        <f t="shared" si="8"/>
        <v>0</v>
      </c>
      <c r="P20" s="13" t="b">
        <f t="shared" si="6"/>
        <v>1</v>
      </c>
    </row>
    <row r="21" spans="1:16" ht="18.75" x14ac:dyDescent="0.3">
      <c r="A21" s="19" t="s">
        <v>11</v>
      </c>
      <c r="B21" s="82"/>
      <c r="C21" s="63"/>
      <c r="D21" s="63"/>
      <c r="E21" s="63"/>
      <c r="F21" s="63"/>
      <c r="G21" s="44">
        <f t="shared" si="0"/>
        <v>0</v>
      </c>
      <c r="H21" s="63"/>
      <c r="I21" s="12">
        <f t="shared" si="7"/>
        <v>0</v>
      </c>
      <c r="J21" s="10" t="b">
        <f t="shared" si="1"/>
        <v>1</v>
      </c>
      <c r="K21" s="10" t="str">
        <f t="shared" si="2"/>
        <v>2</v>
      </c>
      <c r="L21" s="11">
        <f t="shared" si="3"/>
        <v>2</v>
      </c>
      <c r="M21" s="11">
        <f t="shared" si="4"/>
        <v>2</v>
      </c>
      <c r="N21" s="10">
        <f t="shared" si="5"/>
        <v>0</v>
      </c>
      <c r="O21" s="12">
        <f t="shared" si="8"/>
        <v>0</v>
      </c>
      <c r="P21" s="13" t="b">
        <f t="shared" si="6"/>
        <v>1</v>
      </c>
    </row>
    <row r="22" spans="1:16" ht="18.75" x14ac:dyDescent="0.3">
      <c r="A22" s="18" t="s">
        <v>12</v>
      </c>
      <c r="B22" s="84"/>
      <c r="C22" s="64"/>
      <c r="D22" s="64"/>
      <c r="E22" s="64"/>
      <c r="F22" s="64"/>
      <c r="G22" s="45">
        <f t="shared" si="0"/>
        <v>0</v>
      </c>
      <c r="H22" s="64"/>
      <c r="I22" s="12">
        <f t="shared" si="7"/>
        <v>0</v>
      </c>
      <c r="J22" s="10" t="b">
        <f t="shared" si="1"/>
        <v>1</v>
      </c>
      <c r="K22" s="10" t="str">
        <f t="shared" si="2"/>
        <v>2</v>
      </c>
      <c r="L22" s="11">
        <f t="shared" si="3"/>
        <v>2</v>
      </c>
      <c r="M22" s="11">
        <f t="shared" si="4"/>
        <v>2</v>
      </c>
      <c r="N22" s="10">
        <f t="shared" si="5"/>
        <v>0</v>
      </c>
      <c r="O22" s="14">
        <f t="shared" si="8"/>
        <v>0</v>
      </c>
      <c r="P22" s="13" t="b">
        <f t="shared" si="6"/>
        <v>1</v>
      </c>
    </row>
    <row r="23" spans="1:16" ht="18.75" x14ac:dyDescent="0.3">
      <c r="A23" s="19" t="s">
        <v>13</v>
      </c>
      <c r="B23" s="82"/>
      <c r="C23" s="63"/>
      <c r="D23" s="63"/>
      <c r="E23" s="63"/>
      <c r="F23" s="63"/>
      <c r="G23" s="44">
        <f t="shared" si="0"/>
        <v>0</v>
      </c>
      <c r="H23" s="63"/>
      <c r="I23" s="12">
        <f t="shared" si="7"/>
        <v>0</v>
      </c>
      <c r="J23" s="10" t="b">
        <f t="shared" si="1"/>
        <v>1</v>
      </c>
      <c r="K23" s="10" t="str">
        <f t="shared" si="2"/>
        <v>2</v>
      </c>
      <c r="L23" s="11">
        <f t="shared" si="3"/>
        <v>2</v>
      </c>
      <c r="M23" s="11">
        <f t="shared" si="4"/>
        <v>2</v>
      </c>
      <c r="N23" s="10">
        <f t="shared" si="5"/>
        <v>0</v>
      </c>
      <c r="O23" s="12">
        <f t="shared" si="8"/>
        <v>0</v>
      </c>
      <c r="P23" s="13" t="b">
        <f t="shared" si="6"/>
        <v>1</v>
      </c>
    </row>
    <row r="24" spans="1:16" ht="18.75" x14ac:dyDescent="0.3">
      <c r="A24" s="18" t="s">
        <v>14</v>
      </c>
      <c r="B24" s="84"/>
      <c r="C24" s="63"/>
      <c r="D24" s="63"/>
      <c r="E24" s="63"/>
      <c r="F24" s="63"/>
      <c r="G24" s="45">
        <f t="shared" si="0"/>
        <v>0</v>
      </c>
      <c r="H24" s="63"/>
      <c r="I24" s="25">
        <f t="shared" si="7"/>
        <v>0</v>
      </c>
      <c r="J24" s="10" t="b">
        <f t="shared" si="1"/>
        <v>1</v>
      </c>
      <c r="K24" s="10" t="str">
        <f t="shared" si="2"/>
        <v>2</v>
      </c>
      <c r="L24" s="11">
        <f t="shared" si="3"/>
        <v>2</v>
      </c>
      <c r="M24" s="11">
        <f t="shared" si="4"/>
        <v>2</v>
      </c>
      <c r="N24" s="10">
        <f t="shared" si="5"/>
        <v>0</v>
      </c>
      <c r="O24" s="15">
        <f t="shared" si="8"/>
        <v>0</v>
      </c>
      <c r="P24" s="13" t="b">
        <f t="shared" si="6"/>
        <v>1</v>
      </c>
    </row>
    <row r="25" spans="1:16" s="2" customFormat="1" x14ac:dyDescent="0.25">
      <c r="A25" s="21" t="s">
        <v>0</v>
      </c>
      <c r="B25" s="30">
        <f>SUM(B15:B24)</f>
        <v>0</v>
      </c>
      <c r="C25" s="31">
        <f>SUM(C15:C24)</f>
        <v>0</v>
      </c>
      <c r="D25" s="31">
        <f t="shared" ref="D25:F25" si="9">SUM(D15:D24)</f>
        <v>0</v>
      </c>
      <c r="E25" s="31">
        <f t="shared" si="9"/>
        <v>0</v>
      </c>
      <c r="F25" s="31">
        <f t="shared" si="9"/>
        <v>0</v>
      </c>
      <c r="G25" s="31">
        <f>SUM(G15:G24)</f>
        <v>0</v>
      </c>
      <c r="H25" s="31">
        <f>SUM(H15:H24)</f>
        <v>0</v>
      </c>
      <c r="I25" s="22"/>
      <c r="J25" s="22"/>
      <c r="K25" s="22"/>
      <c r="L25" s="22"/>
      <c r="M25" s="22"/>
      <c r="N25" s="22"/>
      <c r="O25" s="22"/>
      <c r="P25" s="22"/>
    </row>
    <row r="26" spans="1:16" s="2" customFormat="1" x14ac:dyDescent="0.25">
      <c r="A26" s="23" t="s">
        <v>58</v>
      </c>
      <c r="B26" s="31"/>
      <c r="C26" s="30">
        <f>C15*$B$15+C16*$B$16+C17*$B$17+C18*$B$18+C19*$B$19+C20*$B$20+C21*$B$21+C22*$B$22+C23*$B$23+C24*$B$24</f>
        <v>0</v>
      </c>
      <c r="D26" s="31">
        <f t="shared" ref="D26:H26" si="10">D15*$B$15+D16*$B$16+D17*$B$17+D18*$B$18+D19*$B$19+D20*$B$20+D21*$B$21+D22*$B$22+D23*$B$23+D24*$B$24</f>
        <v>0</v>
      </c>
      <c r="E26" s="30">
        <f t="shared" si="10"/>
        <v>0</v>
      </c>
      <c r="F26" s="30">
        <f t="shared" si="10"/>
        <v>0</v>
      </c>
      <c r="G26" s="30">
        <f>G15*$B$15+G16*$B$16+G17*$B$17+G18*$B$18+G19*$B$19+G20*$B$20+G21*$B$21+G22*$B$22+G23*$B$23+G24*$B$24</f>
        <v>0</v>
      </c>
      <c r="H26" s="30">
        <f t="shared" si="10"/>
        <v>0</v>
      </c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3"/>
      <c r="B27" s="23"/>
      <c r="C27" s="22"/>
      <c r="D27" s="36"/>
      <c r="E27" s="36"/>
      <c r="F27" s="36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x14ac:dyDescent="0.25">
      <c r="A28" s="33" t="s">
        <v>60</v>
      </c>
      <c r="B28" s="23"/>
      <c r="C28" s="36"/>
      <c r="D28" s="28"/>
      <c r="E28" s="64"/>
      <c r="F28" s="22"/>
      <c r="G28" s="65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 x14ac:dyDescent="0.25">
      <c r="A29" s="37" t="s">
        <v>61</v>
      </c>
      <c r="B29" s="23"/>
      <c r="C29" s="36"/>
      <c r="D29" s="36"/>
      <c r="E29" s="36"/>
      <c r="F29" s="22"/>
      <c r="G29" s="57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1:16" ht="15.75" thickBot="1" x14ac:dyDescent="0.3">
      <c r="A30" s="100"/>
      <c r="B30" s="100"/>
      <c r="C30" s="100"/>
      <c r="D30" s="100"/>
      <c r="E30" s="100"/>
      <c r="F30" s="100"/>
      <c r="G30" s="100"/>
      <c r="H30" s="110"/>
      <c r="I30" s="110"/>
      <c r="J30" s="110"/>
      <c r="K30" s="110"/>
      <c r="L30" s="110"/>
      <c r="M30" s="110"/>
      <c r="N30" s="110"/>
      <c r="O30" s="110"/>
      <c r="P30" s="110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3"/>
      <c r="B32" s="3"/>
      <c r="C32" s="4"/>
      <c r="D32" s="4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9.5" x14ac:dyDescent="0.3">
      <c r="A33" s="56" t="s">
        <v>73</v>
      </c>
      <c r="B33" s="23"/>
      <c r="C33" s="36"/>
      <c r="D33" s="36"/>
      <c r="E33" s="36"/>
      <c r="F33" s="36"/>
      <c r="G33" s="57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23"/>
      <c r="B34" s="23"/>
      <c r="C34" s="36"/>
      <c r="D34" s="36"/>
      <c r="E34" s="36"/>
      <c r="F34" s="36"/>
      <c r="G34" s="57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33" t="s">
        <v>15</v>
      </c>
      <c r="B35" s="23"/>
      <c r="C35" s="36"/>
      <c r="D35" s="36"/>
      <c r="E35" s="36"/>
      <c r="F35" s="36"/>
      <c r="G35" s="57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58" t="str">
        <f>IF(OR(C36&gt;D36,C36=D36),"Kleinkindgruppe","Kindergartengruppe")</f>
        <v>Kleinkindgruppe</v>
      </c>
      <c r="B36" s="58"/>
      <c r="C36" s="59">
        <f>C26+D26</f>
        <v>0</v>
      </c>
      <c r="D36" s="59">
        <f>E26+F26</f>
        <v>0</v>
      </c>
      <c r="E36" s="28"/>
      <c r="F36" s="58"/>
      <c r="G36" s="28"/>
    </row>
    <row r="37" spans="1:16" x14ac:dyDescent="0.25">
      <c r="A37" s="58" t="str">
        <f>IF(H25=0,"Gruppenführung","inklusive Gruppenführung")</f>
        <v>Gruppenführung</v>
      </c>
      <c r="B37" s="58"/>
      <c r="C37" s="13"/>
      <c r="D37" s="28"/>
      <c r="E37" s="58"/>
      <c r="F37" s="58"/>
      <c r="G37" s="28"/>
    </row>
    <row r="38" spans="1:16" x14ac:dyDescent="0.25">
      <c r="A38" s="60"/>
      <c r="B38" s="58"/>
      <c r="C38" s="58"/>
      <c r="D38" s="58"/>
      <c r="E38" s="58"/>
      <c r="F38" s="58"/>
      <c r="G38" s="28"/>
    </row>
    <row r="39" spans="1:16" x14ac:dyDescent="0.25">
      <c r="A39" s="70" t="s">
        <v>16</v>
      </c>
      <c r="B39" s="70"/>
      <c r="C39" s="72"/>
      <c r="D39" s="72"/>
      <c r="E39" s="72"/>
      <c r="F39" s="72"/>
      <c r="G39" s="28"/>
    </row>
    <row r="40" spans="1:16" x14ac:dyDescent="0.25">
      <c r="A40" s="73" t="s">
        <v>20</v>
      </c>
      <c r="B40" s="73" t="s">
        <v>17</v>
      </c>
      <c r="C40" s="73" t="s">
        <v>18</v>
      </c>
      <c r="D40" s="73" t="s">
        <v>19</v>
      </c>
      <c r="E40" s="72" t="s">
        <v>51</v>
      </c>
      <c r="F40" s="72"/>
      <c r="G40" s="28"/>
    </row>
    <row r="41" spans="1:16" x14ac:dyDescent="0.25">
      <c r="A41" s="13">
        <v>1</v>
      </c>
      <c r="B41" s="61">
        <v>4.3750000000000004E-2</v>
      </c>
      <c r="C41" s="13">
        <v>9</v>
      </c>
      <c r="D41" s="13">
        <v>0.33</v>
      </c>
      <c r="E41" s="58" t="s">
        <v>52</v>
      </c>
      <c r="F41" s="28"/>
      <c r="G41" s="28"/>
    </row>
    <row r="42" spans="1:16" x14ac:dyDescent="0.25">
      <c r="A42" s="13">
        <v>2</v>
      </c>
      <c r="B42" s="61">
        <v>4.5138888888888888E-2</v>
      </c>
      <c r="C42" s="13">
        <v>12</v>
      </c>
      <c r="D42" s="59">
        <v>0.2</v>
      </c>
      <c r="E42" s="58" t="s">
        <v>53</v>
      </c>
      <c r="F42" s="28"/>
      <c r="G42" s="28"/>
    </row>
    <row r="43" spans="1:16" ht="15.75" thickBot="1" x14ac:dyDescent="0.3">
      <c r="A43" s="16"/>
      <c r="B43" s="16"/>
      <c r="C43" s="16"/>
      <c r="D43" s="16"/>
      <c r="E43" s="16"/>
      <c r="F43" s="16"/>
      <c r="G43" s="16"/>
    </row>
    <row r="44" spans="1:16" s="5" customFormat="1" x14ac:dyDescent="0.25">
      <c r="H44"/>
      <c r="I44"/>
      <c r="J44"/>
      <c r="K44"/>
      <c r="L44"/>
      <c r="M44"/>
      <c r="N44"/>
      <c r="O44"/>
      <c r="P44"/>
    </row>
    <row r="45" spans="1:16" s="5" customFormat="1" ht="19.5" x14ac:dyDescent="0.3">
      <c r="A45" s="56" t="s">
        <v>30</v>
      </c>
      <c r="B45" s="36"/>
      <c r="C45" s="36"/>
    </row>
    <row r="46" spans="1:16" s="5" customFormat="1" x14ac:dyDescent="0.25">
      <c r="A46" s="33" t="s">
        <v>74</v>
      </c>
      <c r="B46" s="36"/>
      <c r="C46" s="36"/>
      <c r="F46"/>
      <c r="G46"/>
      <c r="H46"/>
      <c r="I46"/>
      <c r="J46"/>
      <c r="K46"/>
      <c r="L46"/>
    </row>
    <row r="47" spans="1:16" s="5" customFormat="1" x14ac:dyDescent="0.25">
      <c r="A47" s="103"/>
      <c r="B47" s="103"/>
      <c r="C47" s="103"/>
      <c r="F47"/>
      <c r="G47"/>
      <c r="H47"/>
      <c r="I47"/>
      <c r="J47"/>
      <c r="K47"/>
      <c r="L47"/>
    </row>
    <row r="48" spans="1:16" s="5" customFormat="1" x14ac:dyDescent="0.25">
      <c r="A48" s="36"/>
      <c r="B48" s="29" t="s">
        <v>36</v>
      </c>
      <c r="C48" s="29" t="s">
        <v>35</v>
      </c>
      <c r="F48"/>
      <c r="G48"/>
      <c r="H48"/>
      <c r="I48"/>
      <c r="J48"/>
      <c r="K48"/>
      <c r="L48"/>
    </row>
    <row r="49" spans="1:12" s="5" customFormat="1" x14ac:dyDescent="0.25">
      <c r="A49" s="33" t="s">
        <v>5</v>
      </c>
      <c r="B49" s="40">
        <f t="shared" ref="B49:B58" si="11">B15*O15</f>
        <v>0</v>
      </c>
      <c r="C49" s="40">
        <f>IF('VB-Zeit'!$F$43="x",B49*'VB-Zeit'!$C$43,B49*'VB-Zeit'!$C$42)</f>
        <v>0</v>
      </c>
      <c r="F49"/>
      <c r="G49"/>
      <c r="H49"/>
      <c r="I49"/>
      <c r="J49"/>
      <c r="K49"/>
      <c r="L49"/>
    </row>
    <row r="50" spans="1:12" s="5" customFormat="1" x14ac:dyDescent="0.25">
      <c r="A50" s="42" t="s">
        <v>6</v>
      </c>
      <c r="B50" s="40">
        <f t="shared" si="11"/>
        <v>0</v>
      </c>
      <c r="C50" s="40">
        <f>IF('VB-Zeit'!$F$43="x",B50*'VB-Zeit'!$C$43,B50*'VB-Zeit'!$C$42)</f>
        <v>0</v>
      </c>
      <c r="F50"/>
      <c r="G50"/>
      <c r="H50"/>
      <c r="I50"/>
      <c r="J50"/>
      <c r="K50"/>
      <c r="L50"/>
    </row>
    <row r="51" spans="1:12" s="5" customFormat="1" x14ac:dyDescent="0.25">
      <c r="A51" s="33" t="s">
        <v>7</v>
      </c>
      <c r="B51" s="40">
        <f t="shared" si="11"/>
        <v>0</v>
      </c>
      <c r="C51" s="40">
        <f>IF('VB-Zeit'!$F$43="x",B51*'VB-Zeit'!$C$43,B51*'VB-Zeit'!$C$42)</f>
        <v>0</v>
      </c>
      <c r="F51"/>
      <c r="G51"/>
      <c r="H51"/>
      <c r="I51"/>
      <c r="J51"/>
      <c r="K51"/>
      <c r="L51"/>
    </row>
    <row r="52" spans="1:12" s="5" customFormat="1" x14ac:dyDescent="0.25">
      <c r="A52" s="42" t="s">
        <v>8</v>
      </c>
      <c r="B52" s="40">
        <f t="shared" si="11"/>
        <v>0</v>
      </c>
      <c r="C52" s="40">
        <f>IF('VB-Zeit'!$F$43="x",B52*'VB-Zeit'!$C$43,B52*'VB-Zeit'!$C$42)</f>
        <v>0</v>
      </c>
      <c r="F52"/>
      <c r="G52"/>
      <c r="H52"/>
      <c r="I52"/>
      <c r="J52"/>
      <c r="K52"/>
      <c r="L52"/>
    </row>
    <row r="53" spans="1:12" s="5" customFormat="1" x14ac:dyDescent="0.25">
      <c r="A53" s="33" t="s">
        <v>9</v>
      </c>
      <c r="B53" s="40">
        <f t="shared" si="11"/>
        <v>0</v>
      </c>
      <c r="C53" s="40">
        <f>IF('VB-Zeit'!$F$43="x",B53*'VB-Zeit'!$C$43,B53*'VB-Zeit'!$C$42)</f>
        <v>0</v>
      </c>
      <c r="F53"/>
      <c r="G53"/>
      <c r="H53"/>
      <c r="I53"/>
      <c r="J53"/>
      <c r="K53"/>
      <c r="L53"/>
    </row>
    <row r="54" spans="1:12" s="5" customFormat="1" x14ac:dyDescent="0.25">
      <c r="A54" s="42" t="s">
        <v>10</v>
      </c>
      <c r="B54" s="40">
        <f t="shared" si="11"/>
        <v>0</v>
      </c>
      <c r="C54" s="40">
        <f>IF('VB-Zeit'!$F$43="x",B54*'VB-Zeit'!$C$43,B54*'VB-Zeit'!$C$42)</f>
        <v>0</v>
      </c>
      <c r="F54"/>
      <c r="G54"/>
      <c r="H54"/>
      <c r="I54"/>
      <c r="J54"/>
      <c r="K54"/>
      <c r="L54"/>
    </row>
    <row r="55" spans="1:12" s="5" customFormat="1" x14ac:dyDescent="0.25">
      <c r="A55" s="33" t="s">
        <v>11</v>
      </c>
      <c r="B55" s="40">
        <f t="shared" si="11"/>
        <v>0</v>
      </c>
      <c r="C55" s="40">
        <f>IF('VB-Zeit'!$F$43="x",B55*'VB-Zeit'!$C$43,B55*'VB-Zeit'!$C$42)</f>
        <v>0</v>
      </c>
      <c r="F55"/>
      <c r="G55"/>
      <c r="H55"/>
      <c r="I55"/>
      <c r="J55"/>
      <c r="K55"/>
      <c r="L55"/>
    </row>
    <row r="56" spans="1:12" s="5" customFormat="1" x14ac:dyDescent="0.25">
      <c r="A56" s="42" t="s">
        <v>12</v>
      </c>
      <c r="B56" s="40">
        <f t="shared" si="11"/>
        <v>0</v>
      </c>
      <c r="C56" s="40">
        <f>IF('VB-Zeit'!$F$43="x",B56*'VB-Zeit'!$C$43,B56*'VB-Zeit'!$C$42)</f>
        <v>0</v>
      </c>
      <c r="F56"/>
      <c r="G56"/>
      <c r="H56"/>
      <c r="I56"/>
      <c r="J56"/>
      <c r="K56"/>
      <c r="L56"/>
    </row>
    <row r="57" spans="1:12" s="5" customFormat="1" x14ac:dyDescent="0.25">
      <c r="A57" s="33" t="s">
        <v>13</v>
      </c>
      <c r="B57" s="40">
        <f t="shared" si="11"/>
        <v>0</v>
      </c>
      <c r="C57" s="40">
        <f>IF('VB-Zeit'!$F$43="x",B57*'VB-Zeit'!$C$43,B57*'VB-Zeit'!$C$42)</f>
        <v>0</v>
      </c>
      <c r="F57"/>
      <c r="G57"/>
      <c r="H57"/>
      <c r="I57"/>
      <c r="J57"/>
      <c r="K57"/>
      <c r="L57"/>
    </row>
    <row r="58" spans="1:12" s="5" customFormat="1" x14ac:dyDescent="0.25">
      <c r="A58" s="42" t="s">
        <v>14</v>
      </c>
      <c r="B58" s="40">
        <f t="shared" si="11"/>
        <v>0</v>
      </c>
      <c r="C58" s="40">
        <f>IF('VB-Zeit'!$F$43="x",B58*'VB-Zeit'!$C$43,B58*'VB-Zeit'!$C$42)</f>
        <v>0</v>
      </c>
      <c r="F58"/>
      <c r="G58"/>
      <c r="H58"/>
      <c r="I58"/>
      <c r="J58"/>
      <c r="K58"/>
      <c r="L58"/>
    </row>
    <row r="59" spans="1:12" s="5" customFormat="1" ht="15.75" thickBot="1" x14ac:dyDescent="0.3">
      <c r="A59" s="89" t="s">
        <v>48</v>
      </c>
      <c r="B59" s="90">
        <f>SUM(B49:B58)</f>
        <v>0</v>
      </c>
      <c r="C59" s="90">
        <f>SUM(C49:C58)</f>
        <v>0</v>
      </c>
      <c r="F59"/>
      <c r="G59"/>
      <c r="H59"/>
      <c r="I59"/>
      <c r="J59"/>
      <c r="K59"/>
      <c r="L59"/>
    </row>
    <row r="60" spans="1:12" ht="15.75" thickTop="1" x14ac:dyDescent="0.25"/>
    <row r="82" spans="1:1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</sheetData>
  <sheetProtection algorithmName="SHA-512" hashValue="EYYDWz2pzW3OC5rtUkBpTXHvsQSRZOWjH6kIJbn9C6hBWKk1GI3ziGPxWyGfHyXmXabJP5EXo+i6HEb7+bT/wg==" saltValue="DIxvqPyzDCJnbhtCpfig6g==" spinCount="100000" sheet="1" objects="1" scenarios="1" selectLockedCells="1"/>
  <mergeCells count="7">
    <mergeCell ref="B5:F5"/>
    <mergeCell ref="B6:F6"/>
    <mergeCell ref="K11:N11"/>
    <mergeCell ref="B13:B14"/>
    <mergeCell ref="A47:C47"/>
    <mergeCell ref="F9:G9"/>
    <mergeCell ref="H28:P30"/>
  </mergeCells>
  <conditionalFormatting sqref="A36">
    <cfRule type="containsText" dxfId="0" priority="1" operator="containsText" text="Kindergartengruppe">
      <formula>NOT(ISERROR(SEARCH("Kindergartengruppe",A36)))</formula>
    </cfRule>
  </conditionalFormatting>
  <dataValidations count="1">
    <dataValidation errorStyle="warning" allowBlank="1" showInputMessage="1" showErrorMessage="1" errorTitle="Achtung!!!" error="Bei inklusiver Gruppenführung zu beachten:_x000a_1. Max. 4 Kinder mit Förderbedarf pro Tag_x000a_2. Personaleinsatz gemäß Verordnung ist zu beachten" sqref="H15:H24"/>
  </dataValidations>
  <pageMargins left="0.17" right="0.17" top="0.42" bottom="0.3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H20" sqref="H20"/>
    </sheetView>
  </sheetViews>
  <sheetFormatPr baseColWidth="10" defaultRowHeight="15" x14ac:dyDescent="0.25"/>
  <cols>
    <col min="1" max="1" width="15.42578125" customWidth="1"/>
    <col min="6" max="6" width="12.7109375" customWidth="1"/>
  </cols>
  <sheetData>
    <row r="1" spans="1:9" ht="26.25" x14ac:dyDescent="0.4">
      <c r="A1" s="27" t="s">
        <v>75</v>
      </c>
    </row>
    <row r="3" spans="1:9" x14ac:dyDescent="0.25">
      <c r="A3" s="57"/>
      <c r="B3" s="57"/>
      <c r="C3" s="57"/>
      <c r="D3" s="57"/>
      <c r="E3" s="57"/>
      <c r="F3" s="57"/>
      <c r="G3" s="57"/>
      <c r="H3" s="28"/>
      <c r="I3" s="28"/>
    </row>
    <row r="4" spans="1:9" x14ac:dyDescent="0.25">
      <c r="A4" s="65" t="s">
        <v>79</v>
      </c>
      <c r="B4" s="57"/>
      <c r="C4" s="57"/>
      <c r="D4" s="87"/>
      <c r="E4" s="57" t="s">
        <v>81</v>
      </c>
      <c r="F4" s="57"/>
      <c r="G4" s="57"/>
      <c r="H4" s="28"/>
      <c r="I4" s="28"/>
    </row>
    <row r="5" spans="1:9" x14ac:dyDescent="0.25">
      <c r="A5" s="65" t="s">
        <v>80</v>
      </c>
      <c r="B5" s="57"/>
      <c r="C5" s="57"/>
      <c r="D5" s="87"/>
      <c r="E5" s="57" t="s">
        <v>81</v>
      </c>
      <c r="F5" s="57"/>
      <c r="G5" s="57"/>
      <c r="H5" s="28"/>
      <c r="I5" s="28"/>
    </row>
    <row r="6" spans="1:9" x14ac:dyDescent="0.25">
      <c r="A6" s="57"/>
      <c r="B6" s="57"/>
      <c r="C6" s="57"/>
      <c r="D6" s="57"/>
      <c r="E6" s="57"/>
      <c r="F6" s="57"/>
      <c r="G6" s="57"/>
      <c r="H6" s="28"/>
      <c r="I6" s="28"/>
    </row>
    <row r="7" spans="1:9" x14ac:dyDescent="0.25">
      <c r="A7" s="33" t="s">
        <v>76</v>
      </c>
      <c r="B7" s="42"/>
      <c r="C7" s="42"/>
      <c r="D7" s="36"/>
      <c r="E7" s="36"/>
      <c r="F7" s="36"/>
      <c r="G7" s="36"/>
      <c r="H7" s="28"/>
      <c r="I7" s="28"/>
    </row>
    <row r="8" spans="1:9" x14ac:dyDescent="0.25">
      <c r="A8" s="42"/>
      <c r="B8" s="42"/>
      <c r="C8" s="42"/>
      <c r="D8" s="28"/>
      <c r="E8" s="28" t="s">
        <v>82</v>
      </c>
      <c r="F8" s="113" t="s">
        <v>83</v>
      </c>
      <c r="G8" s="113"/>
      <c r="H8" s="113"/>
      <c r="I8" s="113"/>
    </row>
    <row r="9" spans="1:9" x14ac:dyDescent="0.25">
      <c r="A9" s="42" t="s">
        <v>37</v>
      </c>
      <c r="B9" s="42"/>
      <c r="C9" s="42"/>
      <c r="D9" s="28"/>
      <c r="E9" s="28" t="s">
        <v>35</v>
      </c>
      <c r="F9" s="43" t="s">
        <v>35</v>
      </c>
      <c r="G9" s="43" t="s">
        <v>33</v>
      </c>
      <c r="H9" s="81" t="s">
        <v>40</v>
      </c>
      <c r="I9" s="28"/>
    </row>
    <row r="10" spans="1:9" x14ac:dyDescent="0.25">
      <c r="A10" s="42" t="s">
        <v>71</v>
      </c>
      <c r="B10" s="114">
        <f>'KKG 1'!F9</f>
        <v>0</v>
      </c>
      <c r="C10" s="114"/>
      <c r="D10" s="114"/>
      <c r="E10" s="40">
        <f>IF(H10=0,0,IF(F43="x",E43,IF(F42="x",E42)))</f>
        <v>0</v>
      </c>
      <c r="F10" s="40">
        <f t="shared" ref="F10:F15" si="0">IF(H10=0,0,IF($F$43="x",G10*$C$43,G10*$C$42))</f>
        <v>0</v>
      </c>
      <c r="G10" s="40">
        <f t="shared" ref="G10:G15" si="1">IF(H10&gt;$F$45,H10,$F$45)</f>
        <v>16</v>
      </c>
      <c r="H10" s="41">
        <f>'KKG 1'!B25*0.35</f>
        <v>0</v>
      </c>
      <c r="I10" s="28"/>
    </row>
    <row r="11" spans="1:9" x14ac:dyDescent="0.25">
      <c r="A11" s="42" t="s">
        <v>71</v>
      </c>
      <c r="B11" s="112">
        <f>'KKG 2'!F9</f>
        <v>0</v>
      </c>
      <c r="C11" s="112"/>
      <c r="D11" s="112"/>
      <c r="E11" s="69">
        <f t="shared" ref="E11:E12" si="2">IF(H11=0,0,$E$10)</f>
        <v>0</v>
      </c>
      <c r="F11" s="40">
        <f t="shared" si="0"/>
        <v>0</v>
      </c>
      <c r="G11" s="40">
        <f t="shared" si="1"/>
        <v>16</v>
      </c>
      <c r="H11" s="40">
        <f>'KKG 2'!B25*0.35</f>
        <v>0</v>
      </c>
      <c r="I11" s="28"/>
    </row>
    <row r="12" spans="1:9" x14ac:dyDescent="0.25">
      <c r="A12" s="42" t="s">
        <v>71</v>
      </c>
      <c r="B12" s="112">
        <f>'KKG 3'!F9</f>
        <v>0</v>
      </c>
      <c r="C12" s="112"/>
      <c r="D12" s="112"/>
      <c r="E12" s="69">
        <f t="shared" si="2"/>
        <v>0</v>
      </c>
      <c r="F12" s="40">
        <f t="shared" si="0"/>
        <v>0</v>
      </c>
      <c r="G12" s="40">
        <f t="shared" si="1"/>
        <v>16</v>
      </c>
      <c r="H12" s="40">
        <f>'KKG 3'!B25*0.35</f>
        <v>0</v>
      </c>
      <c r="I12" s="28"/>
    </row>
    <row r="13" spans="1:9" x14ac:dyDescent="0.25">
      <c r="A13" s="42" t="s">
        <v>71</v>
      </c>
      <c r="B13" s="112">
        <f>'KKG 4'!F9</f>
        <v>0</v>
      </c>
      <c r="C13" s="112"/>
      <c r="D13" s="112"/>
      <c r="E13" s="69">
        <f>IF(H13=0,0,$E$10)</f>
        <v>0</v>
      </c>
      <c r="F13" s="40">
        <f t="shared" si="0"/>
        <v>0</v>
      </c>
      <c r="G13" s="40">
        <f t="shared" si="1"/>
        <v>16</v>
      </c>
      <c r="H13" s="40">
        <f>'KKG 4'!B25*0.35</f>
        <v>0</v>
      </c>
      <c r="I13" s="28"/>
    </row>
    <row r="14" spans="1:9" x14ac:dyDescent="0.25">
      <c r="A14" s="42" t="s">
        <v>71</v>
      </c>
      <c r="B14" s="112">
        <f>'KKG 5'!F9</f>
        <v>0</v>
      </c>
      <c r="C14" s="112"/>
      <c r="D14" s="112"/>
      <c r="E14" s="69">
        <f t="shared" ref="E14:E15" si="3">IF(H14=0,0,$E$10)</f>
        <v>0</v>
      </c>
      <c r="F14" s="40">
        <f t="shared" si="0"/>
        <v>0</v>
      </c>
      <c r="G14" s="40">
        <f t="shared" si="1"/>
        <v>16</v>
      </c>
      <c r="H14" s="40">
        <f>'KKG 5'!B25*0.35</f>
        <v>0</v>
      </c>
      <c r="I14" s="28"/>
    </row>
    <row r="15" spans="1:9" x14ac:dyDescent="0.25">
      <c r="A15" s="42" t="s">
        <v>71</v>
      </c>
      <c r="B15" s="112">
        <f>'KKG 6'!F9</f>
        <v>0</v>
      </c>
      <c r="C15" s="112"/>
      <c r="D15" s="112"/>
      <c r="E15" s="69">
        <f t="shared" si="3"/>
        <v>0</v>
      </c>
      <c r="F15" s="40">
        <f t="shared" si="0"/>
        <v>0</v>
      </c>
      <c r="G15" s="40">
        <f t="shared" si="1"/>
        <v>16</v>
      </c>
      <c r="H15" s="40">
        <f>'KKG 6'!B25*0.35</f>
        <v>0</v>
      </c>
      <c r="I15" s="28"/>
    </row>
    <row r="16" spans="1:9" x14ac:dyDescent="0.25">
      <c r="A16" s="33" t="s">
        <v>0</v>
      </c>
      <c r="B16" s="42"/>
      <c r="C16" s="42"/>
      <c r="D16" s="36"/>
      <c r="E16" s="78">
        <f>SUM(E10:E15)</f>
        <v>0</v>
      </c>
      <c r="F16" s="78">
        <f>SUM(F10:F15)</f>
        <v>0</v>
      </c>
      <c r="G16" s="39"/>
      <c r="H16" s="36"/>
      <c r="I16" s="28"/>
    </row>
    <row r="17" spans="1:9" x14ac:dyDescent="0.25">
      <c r="A17" s="42"/>
      <c r="B17" s="42"/>
      <c r="C17" s="42"/>
      <c r="D17" s="36"/>
      <c r="E17" s="28"/>
      <c r="F17" s="36"/>
      <c r="G17" s="39"/>
      <c r="H17" s="36"/>
      <c r="I17" s="28"/>
    </row>
    <row r="18" spans="1:9" x14ac:dyDescent="0.25">
      <c r="A18" s="33" t="s">
        <v>77</v>
      </c>
      <c r="B18" s="42"/>
      <c r="C18" s="42"/>
      <c r="D18" s="36"/>
      <c r="E18" s="28"/>
      <c r="F18" s="36"/>
      <c r="G18" s="39"/>
      <c r="H18" s="36"/>
      <c r="I18" s="28"/>
    </row>
    <row r="19" spans="1:9" x14ac:dyDescent="0.25">
      <c r="A19" s="42"/>
      <c r="B19" s="42"/>
      <c r="C19" s="42"/>
      <c r="D19" s="28"/>
      <c r="E19" s="28"/>
      <c r="F19" s="43" t="s">
        <v>35</v>
      </c>
      <c r="G19" s="43" t="s">
        <v>33</v>
      </c>
      <c r="H19" s="81" t="s">
        <v>42</v>
      </c>
      <c r="I19" s="28"/>
    </row>
    <row r="20" spans="1:9" x14ac:dyDescent="0.25">
      <c r="A20" s="42" t="s">
        <v>41</v>
      </c>
      <c r="B20" s="42"/>
      <c r="C20" s="42"/>
      <c r="D20" s="28"/>
      <c r="E20" s="28"/>
      <c r="F20" s="71">
        <f>IF(F43="x",G20*C43,G20*C42)</f>
        <v>0</v>
      </c>
      <c r="G20" s="38">
        <f>VLOOKUP(H20,VB_Zeit_Leitung,2,FALSE)</f>
        <v>0</v>
      </c>
      <c r="H20" s="88"/>
      <c r="I20" s="28"/>
    </row>
    <row r="21" spans="1:9" x14ac:dyDescent="0.25">
      <c r="A21" s="42"/>
      <c r="B21" s="42"/>
      <c r="C21" s="42"/>
      <c r="D21" s="36"/>
      <c r="E21" s="28"/>
      <c r="F21" s="36"/>
      <c r="G21" s="36"/>
      <c r="H21" s="36"/>
      <c r="I21" s="28"/>
    </row>
    <row r="22" spans="1:9" ht="19.5" x14ac:dyDescent="0.3">
      <c r="A22" s="56" t="s">
        <v>78</v>
      </c>
      <c r="B22" s="56"/>
      <c r="C22" s="56"/>
      <c r="D22" s="74"/>
      <c r="E22" s="28"/>
      <c r="F22" s="76" t="s">
        <v>35</v>
      </c>
      <c r="G22" s="76"/>
      <c r="H22" s="23"/>
      <c r="I22" s="28"/>
    </row>
    <row r="23" spans="1:9" ht="19.5" x14ac:dyDescent="0.3">
      <c r="A23" s="57"/>
      <c r="B23" s="57"/>
      <c r="C23" s="57"/>
      <c r="D23" s="57"/>
      <c r="E23" s="28"/>
      <c r="F23" s="75">
        <f>E16+F16+F20</f>
        <v>0</v>
      </c>
      <c r="G23" s="71"/>
      <c r="H23" s="57"/>
      <c r="I23" s="28"/>
    </row>
    <row r="24" spans="1:9" ht="15.75" thickBot="1" x14ac:dyDescent="0.3">
      <c r="A24" s="16"/>
      <c r="B24" s="16"/>
      <c r="C24" s="16"/>
      <c r="D24" s="16"/>
      <c r="E24" s="16"/>
      <c r="F24" s="16"/>
      <c r="G24" s="16"/>
      <c r="H24" s="16"/>
      <c r="I24" s="16"/>
    </row>
    <row r="26" spans="1:9" ht="19.5" x14ac:dyDescent="0.3">
      <c r="A26" s="17" t="s">
        <v>88</v>
      </c>
      <c r="B26" s="28"/>
      <c r="C26" s="28"/>
      <c r="D26" s="28"/>
    </row>
    <row r="27" spans="1:9" x14ac:dyDescent="0.25">
      <c r="A27" s="65" t="s">
        <v>5</v>
      </c>
      <c r="B27" s="80">
        <f>'KKG 1'!G15+'KKG 2'!G15+'KKG 3'!G15+'KKG 4'!G15+'KKG 5'!G15+'KKG 6'!G15</f>
        <v>0</v>
      </c>
      <c r="C27" s="28"/>
      <c r="D27" s="28"/>
    </row>
    <row r="28" spans="1:9" x14ac:dyDescent="0.25">
      <c r="A28" s="79" t="s">
        <v>6</v>
      </c>
      <c r="B28" s="80">
        <f>'KKG 1'!G16+'KKG 2'!G16+'KKG 3'!G16+'KKG 4'!G16+'KKG 5'!G16+'KKG 6'!G16</f>
        <v>0</v>
      </c>
      <c r="C28" s="28"/>
      <c r="D28" s="28"/>
    </row>
    <row r="29" spans="1:9" x14ac:dyDescent="0.25">
      <c r="A29" s="65" t="s">
        <v>7</v>
      </c>
      <c r="B29" s="80">
        <f>'KKG 1'!G17+'KKG 2'!G17+'KKG 3'!G17+'KKG 4'!G17+'KKG 5'!G17+'KKG 6'!G17</f>
        <v>0</v>
      </c>
      <c r="C29" s="28"/>
      <c r="D29" s="28"/>
    </row>
    <row r="30" spans="1:9" x14ac:dyDescent="0.25">
      <c r="A30" s="57" t="s">
        <v>8</v>
      </c>
      <c r="B30" s="80">
        <f>'KKG 1'!G18+'KKG 2'!G18+'KKG 3'!G18+'KKG 4'!G18+'KKG 5'!G18+'KKG 6'!G18</f>
        <v>0</v>
      </c>
      <c r="C30" s="28"/>
      <c r="D30" s="28"/>
    </row>
    <row r="31" spans="1:9" x14ac:dyDescent="0.25">
      <c r="A31" s="65" t="s">
        <v>9</v>
      </c>
      <c r="B31" s="80">
        <f>'KKG 1'!G19+'KKG 2'!G19+'KKG 3'!G19+'KKG 4'!G19+'KKG 5'!G19+'KKG 6'!G19</f>
        <v>0</v>
      </c>
      <c r="C31" s="28"/>
      <c r="D31" s="28"/>
    </row>
    <row r="32" spans="1:9" x14ac:dyDescent="0.25">
      <c r="A32" s="57" t="s">
        <v>10</v>
      </c>
      <c r="B32" s="80">
        <f>'KKG 1'!G20+'KKG 2'!G20+'KKG 3'!G20+'KKG 4'!G20+'KKG 5'!G20+'KKG 6'!G20</f>
        <v>0</v>
      </c>
      <c r="C32" s="28"/>
      <c r="D32" s="28"/>
    </row>
    <row r="33" spans="1:9" x14ac:dyDescent="0.25">
      <c r="A33" s="65" t="s">
        <v>11</v>
      </c>
      <c r="B33" s="80">
        <f>'KKG 1'!G21+'KKG 2'!G21+'KKG 3'!G21+'KKG 4'!G21+'KKG 5'!G21+'KKG 6'!G21</f>
        <v>0</v>
      </c>
      <c r="C33" s="28"/>
      <c r="D33" s="28"/>
    </row>
    <row r="34" spans="1:9" x14ac:dyDescent="0.25">
      <c r="A34" s="57" t="s">
        <v>12</v>
      </c>
      <c r="B34" s="80">
        <f>'KKG 1'!G22+'KKG 2'!G22+'KKG 3'!G22+'KKG 4'!G22+'KKG 5'!G22+'KKG 6'!G22</f>
        <v>0</v>
      </c>
      <c r="C34" s="28"/>
      <c r="D34" s="28"/>
    </row>
    <row r="35" spans="1:9" x14ac:dyDescent="0.25">
      <c r="A35" s="65" t="s">
        <v>13</v>
      </c>
      <c r="B35" s="80">
        <f>'KKG 1'!G23+'KKG 2'!G23+'KKG 3'!G23+'KKG 4'!G23+'KKG 5'!G23+'KKG 6'!G23</f>
        <v>0</v>
      </c>
      <c r="C35" s="28"/>
      <c r="D35" s="28"/>
    </row>
    <row r="36" spans="1:9" x14ac:dyDescent="0.25">
      <c r="A36" s="57" t="s">
        <v>14</v>
      </c>
      <c r="B36" s="80">
        <f>'KKG 1'!G24+'KKG 2'!G24+'KKG 3'!G24+'KKG 4'!G24+'KKG 5'!G24+'KKG 6'!G24</f>
        <v>0</v>
      </c>
      <c r="C36" s="28"/>
      <c r="D36" s="28"/>
    </row>
    <row r="37" spans="1:9" ht="15.75" thickBot="1" x14ac:dyDescent="0.3">
      <c r="A37" s="16"/>
      <c r="B37" s="16"/>
      <c r="C37" s="16"/>
      <c r="D37" s="16"/>
      <c r="E37" s="16"/>
      <c r="F37" s="16"/>
      <c r="G37" s="16"/>
      <c r="H37" s="16"/>
      <c r="I37" s="16"/>
    </row>
    <row r="39" spans="1:9" ht="19.5" x14ac:dyDescent="0.3">
      <c r="A39" s="54" t="s">
        <v>62</v>
      </c>
      <c r="B39" s="58"/>
      <c r="C39" s="58"/>
      <c r="D39" s="69"/>
      <c r="E39" s="58"/>
      <c r="F39" s="58"/>
    </row>
    <row r="40" spans="1:9" x14ac:dyDescent="0.25">
      <c r="A40" s="36" t="s">
        <v>38</v>
      </c>
      <c r="B40" s="36"/>
      <c r="C40" s="36"/>
      <c r="D40" s="40"/>
      <c r="E40" s="36"/>
      <c r="F40" s="36"/>
    </row>
    <row r="41" spans="1:9" x14ac:dyDescent="0.25">
      <c r="A41" s="36"/>
      <c r="B41" s="36" t="s">
        <v>33</v>
      </c>
      <c r="C41" s="36" t="s">
        <v>34</v>
      </c>
      <c r="D41" s="36" t="s">
        <v>46</v>
      </c>
      <c r="E41" s="36" t="s">
        <v>47</v>
      </c>
      <c r="F41" s="36" t="s">
        <v>45</v>
      </c>
    </row>
    <row r="42" spans="1:9" x14ac:dyDescent="0.25">
      <c r="A42" s="36" t="s">
        <v>31</v>
      </c>
      <c r="B42" s="38">
        <v>39</v>
      </c>
      <c r="C42" s="40">
        <f>100/B42</f>
        <v>2.5641025641025643</v>
      </c>
      <c r="D42" s="36">
        <v>1732</v>
      </c>
      <c r="E42" s="40">
        <v>3.7</v>
      </c>
      <c r="F42" s="38" t="str">
        <f>IF(D4="x","x","")</f>
        <v/>
      </c>
    </row>
    <row r="43" spans="1:9" x14ac:dyDescent="0.25">
      <c r="A43" s="36" t="s">
        <v>32</v>
      </c>
      <c r="B43" s="38">
        <v>40</v>
      </c>
      <c r="C43" s="40">
        <f>100/B43</f>
        <v>2.5</v>
      </c>
      <c r="D43" s="36">
        <v>1776</v>
      </c>
      <c r="E43" s="40">
        <f>64/D43%</f>
        <v>3.6036036036036032</v>
      </c>
      <c r="F43" s="38" t="str">
        <f>IF(D5="x","x","")</f>
        <v/>
      </c>
    </row>
    <row r="44" spans="1:9" x14ac:dyDescent="0.25">
      <c r="A44" s="36"/>
      <c r="B44" s="36"/>
      <c r="C44" s="36"/>
      <c r="D44" s="36"/>
      <c r="E44" s="36"/>
      <c r="F44" s="36"/>
    </row>
    <row r="45" spans="1:9" x14ac:dyDescent="0.25">
      <c r="A45" s="66" t="s">
        <v>39</v>
      </c>
      <c r="B45" s="66"/>
      <c r="C45" s="66"/>
      <c r="D45" s="28"/>
      <c r="E45" s="36"/>
      <c r="F45" s="40">
        <v>16</v>
      </c>
    </row>
    <row r="46" spans="1:9" x14ac:dyDescent="0.25">
      <c r="A46" s="36"/>
      <c r="B46" s="36"/>
      <c r="C46" s="36"/>
      <c r="D46" s="36"/>
      <c r="E46" s="36"/>
      <c r="F46" s="36"/>
    </row>
    <row r="47" spans="1:9" x14ac:dyDescent="0.25">
      <c r="A47" s="36" t="s">
        <v>43</v>
      </c>
      <c r="B47" s="36"/>
      <c r="C47" s="36"/>
      <c r="D47" s="36"/>
      <c r="E47" s="36"/>
      <c r="F47" s="36"/>
    </row>
    <row r="48" spans="1:9" ht="30" x14ac:dyDescent="0.25">
      <c r="A48" s="68" t="s">
        <v>42</v>
      </c>
      <c r="B48" s="68" t="s">
        <v>44</v>
      </c>
      <c r="C48" s="38"/>
      <c r="D48" s="38"/>
      <c r="E48" s="36"/>
      <c r="F48" s="36"/>
    </row>
    <row r="49" spans="1:6" x14ac:dyDescent="0.25">
      <c r="A49" s="67">
        <v>0</v>
      </c>
      <c r="B49" s="67">
        <v>0</v>
      </c>
      <c r="C49" s="38"/>
      <c r="D49" s="38"/>
      <c r="E49" s="36"/>
      <c r="F49" s="36"/>
    </row>
    <row r="50" spans="1:6" x14ac:dyDescent="0.25">
      <c r="A50" s="67">
        <v>1</v>
      </c>
      <c r="B50" s="67">
        <v>1</v>
      </c>
      <c r="C50" s="36"/>
      <c r="D50" s="36"/>
      <c r="E50" s="36"/>
      <c r="F50" s="36"/>
    </row>
    <row r="51" spans="1:6" x14ac:dyDescent="0.25">
      <c r="A51" s="67">
        <v>2</v>
      </c>
      <c r="B51" s="67">
        <v>2</v>
      </c>
      <c r="C51" s="36"/>
      <c r="D51" s="36"/>
      <c r="E51" s="36"/>
      <c r="F51" s="36"/>
    </row>
    <row r="52" spans="1:6" x14ac:dyDescent="0.25">
      <c r="A52" s="67">
        <v>3</v>
      </c>
      <c r="B52" s="67">
        <v>4</v>
      </c>
      <c r="C52" s="36"/>
      <c r="D52" s="36"/>
      <c r="E52" s="36"/>
      <c r="F52" s="36"/>
    </row>
    <row r="53" spans="1:6" x14ac:dyDescent="0.25">
      <c r="A53" s="67">
        <v>4</v>
      </c>
      <c r="B53" s="67">
        <v>6</v>
      </c>
      <c r="C53" s="36"/>
      <c r="D53" s="36"/>
      <c r="E53" s="36"/>
      <c r="F53" s="36"/>
    </row>
    <row r="54" spans="1:6" x14ac:dyDescent="0.25">
      <c r="A54" s="67">
        <v>5</v>
      </c>
      <c r="B54" s="67">
        <v>6</v>
      </c>
      <c r="C54" s="36"/>
      <c r="D54" s="36"/>
      <c r="E54" s="36"/>
      <c r="F54" s="36"/>
    </row>
    <row r="55" spans="1:6" x14ac:dyDescent="0.25">
      <c r="A55" s="67">
        <v>6</v>
      </c>
      <c r="B55" s="67">
        <v>6</v>
      </c>
      <c r="C55" s="36"/>
      <c r="D55" s="36"/>
      <c r="E55" s="36"/>
      <c r="F55" s="36"/>
    </row>
    <row r="56" spans="1:6" x14ac:dyDescent="0.25">
      <c r="A56" s="67">
        <v>7</v>
      </c>
      <c r="B56" s="67">
        <v>6</v>
      </c>
      <c r="C56" s="36"/>
      <c r="D56" s="36"/>
      <c r="E56" s="36"/>
      <c r="F56" s="36"/>
    </row>
    <row r="57" spans="1:6" x14ac:dyDescent="0.25">
      <c r="A57" s="67">
        <v>8</v>
      </c>
      <c r="B57" s="67">
        <v>6</v>
      </c>
      <c r="C57" s="36"/>
      <c r="D57" s="36"/>
      <c r="E57" s="36"/>
      <c r="F57" s="36"/>
    </row>
    <row r="58" spans="1:6" x14ac:dyDescent="0.25">
      <c r="A58" s="58"/>
      <c r="B58" s="58"/>
      <c r="C58" s="58"/>
      <c r="D58" s="58"/>
      <c r="E58" s="58"/>
      <c r="F58" s="58"/>
    </row>
  </sheetData>
  <sheetProtection algorithmName="SHA-512" hashValue="TpmdGrpNINdZUEAuwaJZ7SokIZKcEoMgW0zCKlXqNLR3m3oSJFZ46q4U72kkK/zMH8ga675M8ZG3O/QSZ2YPzg==" saltValue="RXDsxPRboPQj8KofroFROA==" spinCount="100000" sheet="1" selectLockedCells="1"/>
  <mergeCells count="7">
    <mergeCell ref="B15:D15"/>
    <mergeCell ref="F8:I8"/>
    <mergeCell ref="B10:D10"/>
    <mergeCell ref="B11:D11"/>
    <mergeCell ref="B12:D12"/>
    <mergeCell ref="B13:D13"/>
    <mergeCell ref="B14:D14"/>
  </mergeCells>
  <pageMargins left="0.7" right="0.7" top="0.32" bottom="0.21" header="0.17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3" workbookViewId="0">
      <selection activeCell="E37" sqref="E37:E38"/>
    </sheetView>
  </sheetViews>
  <sheetFormatPr baseColWidth="10" defaultRowHeight="15" x14ac:dyDescent="0.25"/>
  <cols>
    <col min="1" max="1" width="15.7109375" customWidth="1"/>
    <col min="10" max="10" width="15.7109375" customWidth="1"/>
  </cols>
  <sheetData>
    <row r="1" spans="1:7" ht="51.75" customHeight="1" x14ac:dyDescent="0.4">
      <c r="A1" s="117" t="s">
        <v>85</v>
      </c>
      <c r="B1" s="117"/>
      <c r="C1" s="117"/>
      <c r="D1" s="117"/>
      <c r="E1" s="117"/>
      <c r="F1" s="117"/>
      <c r="G1" s="117"/>
    </row>
    <row r="2" spans="1:7" ht="26.25" x14ac:dyDescent="0.4">
      <c r="A2" s="27" t="s">
        <v>86</v>
      </c>
    </row>
    <row r="4" spans="1:7" x14ac:dyDescent="0.25">
      <c r="A4" s="60"/>
      <c r="B4" s="62"/>
      <c r="C4" s="62"/>
      <c r="D4" s="62"/>
      <c r="E4" s="62"/>
      <c r="F4" s="62"/>
      <c r="G4" s="62"/>
    </row>
    <row r="5" spans="1:7" ht="19.5" x14ac:dyDescent="0.3">
      <c r="A5" s="55" t="str">
        <f>'KKG 6'!A5</f>
        <v>Name:</v>
      </c>
      <c r="B5" s="111">
        <f>'KKG 6'!B5</f>
        <v>0</v>
      </c>
      <c r="C5" s="111"/>
      <c r="D5" s="111"/>
      <c r="E5" s="111"/>
      <c r="F5" s="111"/>
      <c r="G5" s="28"/>
    </row>
    <row r="6" spans="1:7" ht="19.5" x14ac:dyDescent="0.3">
      <c r="A6" s="55" t="str">
        <f>'KKG 6'!A6</f>
        <v>Standort:</v>
      </c>
      <c r="B6" s="111">
        <f>'KKG 6'!B6</f>
        <v>0</v>
      </c>
      <c r="C6" s="111"/>
      <c r="D6" s="111"/>
      <c r="E6" s="111"/>
      <c r="F6" s="111"/>
      <c r="G6" s="28"/>
    </row>
    <row r="7" spans="1:7" x14ac:dyDescent="0.25">
      <c r="A7" s="28"/>
      <c r="B7" s="28"/>
      <c r="C7" s="28"/>
      <c r="D7" s="28"/>
      <c r="E7" s="28"/>
      <c r="F7" s="28"/>
      <c r="G7" s="28"/>
    </row>
    <row r="8" spans="1:7" x14ac:dyDescent="0.25">
      <c r="A8" s="28"/>
      <c r="B8" s="28"/>
      <c r="C8" s="28"/>
      <c r="D8" s="28"/>
      <c r="E8" s="28"/>
      <c r="F8" s="28"/>
      <c r="G8" s="28"/>
    </row>
    <row r="9" spans="1:7" x14ac:dyDescent="0.25">
      <c r="A9" s="32" t="s">
        <v>71</v>
      </c>
      <c r="B9" s="118">
        <f>'KKG 1'!F9</f>
        <v>0</v>
      </c>
      <c r="C9" s="118"/>
      <c r="D9" s="118"/>
      <c r="E9" s="118"/>
      <c r="F9" s="28"/>
      <c r="G9" s="28"/>
    </row>
    <row r="10" spans="1:7" x14ac:dyDescent="0.25">
      <c r="A10" s="32" t="s">
        <v>48</v>
      </c>
      <c r="B10" s="28"/>
      <c r="C10" s="28"/>
      <c r="D10" s="28"/>
      <c r="E10" s="77">
        <f>'KKG 1'!C59</f>
        <v>0</v>
      </c>
      <c r="F10" s="28"/>
      <c r="G10" s="28"/>
    </row>
    <row r="11" spans="1:7" x14ac:dyDescent="0.25">
      <c r="A11" s="28"/>
      <c r="B11" s="28"/>
      <c r="C11" s="28"/>
      <c r="D11" s="28"/>
      <c r="E11" s="28"/>
      <c r="F11" s="28"/>
      <c r="G11" s="28"/>
    </row>
    <row r="12" spans="1:7" x14ac:dyDescent="0.25">
      <c r="A12" s="32" t="s">
        <v>71</v>
      </c>
      <c r="B12" s="118">
        <f>'KKG 2'!F9</f>
        <v>0</v>
      </c>
      <c r="C12" s="118"/>
      <c r="D12" s="118"/>
      <c r="E12" s="118"/>
      <c r="F12" s="28"/>
      <c r="G12" s="28"/>
    </row>
    <row r="13" spans="1:7" x14ac:dyDescent="0.25">
      <c r="A13" s="32" t="s">
        <v>48</v>
      </c>
      <c r="B13" s="28"/>
      <c r="C13" s="28"/>
      <c r="D13" s="28"/>
      <c r="E13" s="77">
        <f>'KKG 2'!C59</f>
        <v>0</v>
      </c>
      <c r="F13" s="28"/>
      <c r="G13" s="28"/>
    </row>
    <row r="14" spans="1:7" x14ac:dyDescent="0.25">
      <c r="A14" s="28"/>
      <c r="B14" s="28"/>
      <c r="C14" s="28"/>
      <c r="D14" s="28"/>
      <c r="E14" s="28"/>
      <c r="F14" s="28"/>
      <c r="G14" s="28"/>
    </row>
    <row r="15" spans="1:7" x14ac:dyDescent="0.25">
      <c r="A15" s="32" t="s">
        <v>71</v>
      </c>
      <c r="B15" s="118">
        <f>'KKG 3'!F9</f>
        <v>0</v>
      </c>
      <c r="C15" s="118"/>
      <c r="D15" s="118"/>
      <c r="E15" s="118"/>
      <c r="F15" s="28"/>
      <c r="G15" s="28"/>
    </row>
    <row r="16" spans="1:7" x14ac:dyDescent="0.25">
      <c r="A16" s="32" t="s">
        <v>48</v>
      </c>
      <c r="B16" s="28"/>
      <c r="C16" s="28"/>
      <c r="D16" s="28"/>
      <c r="E16" s="77">
        <f>'KKG 3'!C59</f>
        <v>0</v>
      </c>
      <c r="F16" s="28"/>
      <c r="G16" s="28"/>
    </row>
    <row r="17" spans="1:10" x14ac:dyDescent="0.25">
      <c r="A17" s="28"/>
      <c r="B17" s="28"/>
      <c r="C17" s="28"/>
      <c r="D17" s="28"/>
      <c r="E17" s="28"/>
      <c r="F17" s="28"/>
      <c r="G17" s="28"/>
    </row>
    <row r="18" spans="1:10" x14ac:dyDescent="0.25">
      <c r="A18" s="32" t="s">
        <v>71</v>
      </c>
      <c r="B18" s="118">
        <f>'KKG 4'!F9</f>
        <v>0</v>
      </c>
      <c r="C18" s="118"/>
      <c r="D18" s="118"/>
      <c r="E18" s="118"/>
      <c r="F18" s="28"/>
      <c r="G18" s="28"/>
    </row>
    <row r="19" spans="1:10" x14ac:dyDescent="0.25">
      <c r="A19" s="32" t="s">
        <v>48</v>
      </c>
      <c r="B19" s="28"/>
      <c r="C19" s="28"/>
      <c r="D19" s="28"/>
      <c r="E19" s="77">
        <f>'KKG 4'!C59</f>
        <v>0</v>
      </c>
      <c r="F19" s="28"/>
      <c r="G19" s="28"/>
      <c r="J19" s="1"/>
    </row>
    <row r="20" spans="1:10" x14ac:dyDescent="0.25">
      <c r="A20" s="28"/>
      <c r="B20" s="28"/>
      <c r="C20" s="28"/>
      <c r="D20" s="28"/>
      <c r="E20" s="28"/>
      <c r="F20" s="28"/>
      <c r="G20" s="28"/>
      <c r="J20" s="1"/>
    </row>
    <row r="21" spans="1:10" x14ac:dyDescent="0.25">
      <c r="A21" s="32" t="s">
        <v>71</v>
      </c>
      <c r="B21" s="118">
        <f>'KKG 5'!F9</f>
        <v>0</v>
      </c>
      <c r="C21" s="118"/>
      <c r="D21" s="118"/>
      <c r="E21" s="118"/>
      <c r="F21" s="28"/>
      <c r="G21" s="28"/>
    </row>
    <row r="22" spans="1:10" x14ac:dyDescent="0.25">
      <c r="A22" s="32" t="s">
        <v>48</v>
      </c>
      <c r="B22" s="28"/>
      <c r="C22" s="28"/>
      <c r="D22" s="28"/>
      <c r="E22" s="77">
        <f>'KKG 5'!C59</f>
        <v>0</v>
      </c>
      <c r="F22" s="28"/>
      <c r="G22" s="28"/>
    </row>
    <row r="23" spans="1:10" x14ac:dyDescent="0.25">
      <c r="A23" s="28"/>
      <c r="B23" s="28"/>
      <c r="C23" s="28"/>
      <c r="D23" s="28"/>
      <c r="E23" s="28"/>
      <c r="F23" s="28"/>
      <c r="G23" s="28"/>
    </row>
    <row r="24" spans="1:10" x14ac:dyDescent="0.25">
      <c r="A24" s="32" t="s">
        <v>71</v>
      </c>
      <c r="B24" s="118">
        <f>'KKG 6'!F9</f>
        <v>0</v>
      </c>
      <c r="C24" s="118"/>
      <c r="D24" s="118"/>
      <c r="E24" s="118"/>
      <c r="F24" s="28"/>
      <c r="G24" s="28"/>
    </row>
    <row r="25" spans="1:10" x14ac:dyDescent="0.25">
      <c r="A25" s="32" t="s">
        <v>48</v>
      </c>
      <c r="B25" s="28"/>
      <c r="C25" s="28"/>
      <c r="D25" s="28"/>
      <c r="E25" s="77">
        <f>'KKG 6'!C59</f>
        <v>0</v>
      </c>
      <c r="F25" s="28"/>
      <c r="G25" s="28"/>
    </row>
    <row r="26" spans="1:10" x14ac:dyDescent="0.25">
      <c r="A26" s="28"/>
      <c r="B26" s="28"/>
      <c r="C26" s="28"/>
      <c r="D26" s="28"/>
      <c r="E26" s="28"/>
      <c r="F26" s="28"/>
      <c r="G26" s="28"/>
    </row>
    <row r="27" spans="1:10" x14ac:dyDescent="0.25">
      <c r="A27" s="32" t="s">
        <v>84</v>
      </c>
      <c r="B27" s="28"/>
      <c r="C27" s="28"/>
      <c r="D27" s="28"/>
      <c r="E27" s="77">
        <f>'VB-Zeit'!F23</f>
        <v>0</v>
      </c>
      <c r="F27" s="28"/>
      <c r="G27" s="28"/>
    </row>
    <row r="28" spans="1:10" x14ac:dyDescent="0.25">
      <c r="A28" s="32"/>
      <c r="B28" s="28"/>
      <c r="C28" s="28"/>
      <c r="D28" s="28"/>
      <c r="E28" s="77"/>
      <c r="F28" s="28"/>
      <c r="G28" s="28"/>
    </row>
    <row r="29" spans="1:10" x14ac:dyDescent="0.25">
      <c r="A29" s="32" t="s">
        <v>92</v>
      </c>
      <c r="B29" s="28"/>
      <c r="C29" s="28"/>
      <c r="D29" s="28"/>
      <c r="E29" s="77"/>
      <c r="F29" s="28"/>
      <c r="G29" s="28"/>
    </row>
    <row r="30" spans="1:10" ht="29.25" customHeight="1" x14ac:dyDescent="0.25">
      <c r="A30" s="91" t="s">
        <v>89</v>
      </c>
      <c r="B30" s="28"/>
      <c r="C30" s="28"/>
      <c r="D30" s="28"/>
      <c r="E30" s="92"/>
      <c r="F30" s="116" t="s">
        <v>91</v>
      </c>
      <c r="G30" s="116"/>
    </row>
    <row r="31" spans="1:10" ht="24.75" customHeight="1" x14ac:dyDescent="0.25">
      <c r="A31" s="91" t="s">
        <v>90</v>
      </c>
      <c r="B31" s="94"/>
      <c r="C31" s="94"/>
      <c r="D31" s="94"/>
      <c r="E31" s="95">
        <f>IF(E30="",0,IF('VB-Zeit'!F43="x",Ergebnis!E30*'VB-Zeit'!C43,Ergebnis!E30*'VB-Zeit'!C42))</f>
        <v>0</v>
      </c>
      <c r="F31" s="94" t="s">
        <v>94</v>
      </c>
      <c r="G31" s="28"/>
    </row>
    <row r="32" spans="1:10" x14ac:dyDescent="0.25">
      <c r="A32" s="91"/>
      <c r="B32" s="94"/>
      <c r="C32" s="94"/>
      <c r="D32" s="94"/>
      <c r="E32" s="95"/>
      <c r="F32" s="28"/>
      <c r="G32" s="28"/>
    </row>
    <row r="33" spans="1:7" ht="78" customHeight="1" x14ac:dyDescent="0.25">
      <c r="A33" s="93" t="s">
        <v>93</v>
      </c>
      <c r="B33" s="115"/>
      <c r="C33" s="115"/>
      <c r="D33" s="115"/>
      <c r="E33" s="115"/>
      <c r="F33" s="115"/>
      <c r="G33" s="94"/>
    </row>
    <row r="34" spans="1:7" x14ac:dyDescent="0.25">
      <c r="A34" s="32"/>
      <c r="B34" s="28"/>
      <c r="C34" s="28"/>
      <c r="D34" s="28"/>
      <c r="E34" s="77"/>
      <c r="F34" s="28"/>
      <c r="G34" s="28"/>
    </row>
    <row r="35" spans="1:7" x14ac:dyDescent="0.25">
      <c r="A35" s="28"/>
      <c r="B35" s="28"/>
      <c r="C35" s="28"/>
      <c r="D35" s="28"/>
      <c r="E35" s="28"/>
      <c r="F35" s="28"/>
      <c r="G35" s="28"/>
    </row>
    <row r="36" spans="1:7" ht="19.5" x14ac:dyDescent="0.25">
      <c r="A36" s="96" t="s">
        <v>95</v>
      </c>
      <c r="B36" s="97"/>
      <c r="C36" s="97"/>
      <c r="D36" s="97"/>
      <c r="E36" s="98">
        <f>E10+E13+E16+E19+E22+E25+E27+E31</f>
        <v>0</v>
      </c>
      <c r="F36" s="97" t="s">
        <v>94</v>
      </c>
      <c r="G36" s="28"/>
    </row>
    <row r="37" spans="1:7" ht="19.5" x14ac:dyDescent="0.25">
      <c r="A37" s="96" t="s">
        <v>97</v>
      </c>
      <c r="B37" s="97"/>
      <c r="C37" s="97"/>
      <c r="D37" s="97"/>
      <c r="E37" s="99"/>
      <c r="F37" s="97" t="s">
        <v>94</v>
      </c>
      <c r="G37" s="28"/>
    </row>
    <row r="38" spans="1:7" ht="19.5" x14ac:dyDescent="0.25">
      <c r="A38" s="96" t="s">
        <v>98</v>
      </c>
      <c r="B38" s="97"/>
      <c r="C38" s="97"/>
      <c r="D38" s="97"/>
      <c r="E38" s="99"/>
      <c r="F38" s="97" t="s">
        <v>94</v>
      </c>
      <c r="G38" s="28"/>
    </row>
    <row r="39" spans="1:7" ht="19.5" x14ac:dyDescent="0.25">
      <c r="A39" s="96" t="s">
        <v>96</v>
      </c>
      <c r="B39" s="97"/>
      <c r="C39" s="97"/>
      <c r="D39" s="97"/>
      <c r="E39" s="98">
        <f>E37+E36+E38</f>
        <v>0</v>
      </c>
      <c r="F39" s="97" t="s">
        <v>94</v>
      </c>
      <c r="G39" s="28"/>
    </row>
    <row r="40" spans="1:7" x14ac:dyDescent="0.25">
      <c r="A40" s="94"/>
      <c r="B40" s="94"/>
      <c r="C40" s="94"/>
      <c r="D40" s="94"/>
      <c r="E40" s="94"/>
      <c r="F40" s="28"/>
      <c r="G40" s="28"/>
    </row>
    <row r="41" spans="1:7" x14ac:dyDescent="0.25">
      <c r="A41" s="94"/>
      <c r="B41" s="94"/>
      <c r="C41" s="94"/>
      <c r="D41" s="94"/>
      <c r="E41" s="94"/>
      <c r="F41" s="28"/>
      <c r="G41" s="28"/>
    </row>
    <row r="42" spans="1:7" ht="19.5" x14ac:dyDescent="0.25">
      <c r="A42" s="96" t="s">
        <v>87</v>
      </c>
      <c r="B42" s="94"/>
      <c r="C42" s="94"/>
      <c r="D42" s="94"/>
      <c r="E42" s="99"/>
      <c r="F42" s="97" t="s">
        <v>94</v>
      </c>
      <c r="G42" s="28"/>
    </row>
    <row r="43" spans="1:7" x14ac:dyDescent="0.25">
      <c r="A43" s="28"/>
      <c r="B43" s="28"/>
      <c r="C43" s="28"/>
      <c r="D43" s="28"/>
      <c r="E43" s="28"/>
      <c r="F43" s="28"/>
      <c r="G43" s="28"/>
    </row>
  </sheetData>
  <sheetProtection algorithmName="SHA-512" hashValue="ROLDCrfPOxjKK1n9/19HzT4xzXuqvfIzb8bidrkZcXlYZurqrH+LvtoHaIZk/am5YMlihSXUgVUVpbwNvAHTMQ==" saltValue="0pSakek78GGQ4KadwXdlzw==" spinCount="100000" sheet="1" selectLockedCells="1"/>
  <mergeCells count="11">
    <mergeCell ref="B33:F33"/>
    <mergeCell ref="F30:G30"/>
    <mergeCell ref="A1:G1"/>
    <mergeCell ref="B21:E21"/>
    <mergeCell ref="B24:E24"/>
    <mergeCell ref="B5:F5"/>
    <mergeCell ref="B6:F6"/>
    <mergeCell ref="B9:E9"/>
    <mergeCell ref="B12:E12"/>
    <mergeCell ref="B15:E15"/>
    <mergeCell ref="B18:E18"/>
  </mergeCells>
  <pageMargins left="0.7" right="0.7" top="0.54" bottom="0.33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Christoph Bereiter"/>
    <f:field ref="FSCFOLIO_1_1001_FieldCurrentDate" text="06.09.2023 11:24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St%-Berechnung_Personaleinsatz_KKG" edit="true"/>
    <f:field ref="CCAPRECONFIG_15_1001_Objektname" text="St%-Berechnung_Personaleinsatz_KKG" edit="true"/>
    <f:field ref="VORARLBERGCFG_15_1700_FieldSubFileSignatureList" text="" multiline="true"/>
    <f:field ref="VORARLBERGCFG_15_1700_FieldSubFileSubjectOrTitle" text="Vorlage Stellenprozentberechnung NEU ab 9/2023 für KKG und KGG sowie Festlegung der Gruppenform" multiline="true"/>
    <f:field ref="VORARLBERGCFG_15_1700_FieldFixedFileSubject" text="" multiline="true"/>
    <f:field ref="VORARLBERGCFG_15_1700_FieldChargePreview" text="" multiline="true"/>
    <f:field ref="VORARLBERGCFG_15_1700_FieldPersonGroup01" text="" multiline="true"/>
    <f:field ref="VORARLBERGCFG_15_1700_FieldPersonGroup01NoAddress" text="" multiline="true"/>
    <f:field ref="VORARLBERGCFG_15_1700_FieldPersonGroup02" text="" multiline="true"/>
    <f:field ref="VORARLBERGCFG_15_1700_FieldPersonGroup02NoAddress" text="" multiline="true"/>
    <f:field ref="VORARLBERGCFG_15_1700_FieldPersonGroup03" text="" multiline="true"/>
    <f:field ref="VORARLBERGCFG_15_1700_FieldPersonGroup03NoAddress" text="" multiline="true"/>
    <f:field ref="VORARLBERGCFG_15_1700_FieldPersonGroup04" text="" multiline="true"/>
    <f:field ref="VORARLBERGCFG_15_1700_FieldPersonGroup04NoAddress" text="" multiline="true"/>
    <f:field ref="VORARLBERGCFG_15_1700_FieldPersonGroup05" text="" multiline="true"/>
    <f:field ref="VORARLBERGCFG_15_1700_FieldPersonGroup05NoAddress" text="" multiline="true"/>
    <f:field ref="VORARLBERGCFG_15_1700_FieldPersonGroup06" text="" multiline="true"/>
    <f:field ref="VORARLBERGCFG_15_1700_FieldPersonGroup06NoAddress" text="" multiline="true"/>
    <f:field ref="VORARLBERGCFG_15_1700_FieldPersonGroup07" text="" multiline="true"/>
    <f:field ref="VORARLBERGCFG_15_1700_FieldPersonGroup07NoAddress" text="" multiline="true"/>
    <f:field ref="VORARLBERGCFG_15_1700_FieldPersonGroup08" text="" multiline="true"/>
    <f:field ref="VORARLBERGCFG_15_1700_FieldPersonGroup08NoAddress" text="" multiline="true"/>
    <f:field ref="VORARLBERGCFG_15_1700_FieldPersonGroup09" text="" multiline="true"/>
    <f:field ref="VORARLBERGCFG_15_1700_FieldPersonGroup09NoAddress" text="" multiline="true"/>
    <f:field ref="VORARLBERGCFG_15_1700_FieldPersonGroup10" text="" multiline="true"/>
    <f:field ref="VORARLBERGCFG_15_1700_FieldPersonGroup10NoAddress" text="" multiline="true"/>
    <f:field ref="VORARLBERGCFG_15_1700_FieldPersonGroupSuperior01" text="" multiline="true"/>
    <f:field ref="VORARLBERGCFG_15_1700_FieldPersonGroupSuperior01NoAddress" text="" multiline="true"/>
    <f:field ref="VORARLBERGCFG_15_1700_FieldPersonGroupSuperior02" text="" multiline="true"/>
    <f:field ref="VORARLBERGCFG_15_1700_FieldPersonGroupSuperior02NoAddress" text="" multiline="true"/>
    <f:field ref="VORARLBERGCFG_15_1700_FieldPersonGroupSuperior03" text="" multiline="true"/>
    <f:field ref="VORARLBERGCFG_15_1700_FieldPersonGroupSuperior03NoAddress" text="" multiline="true"/>
    <f:field ref="VORARLBERGCFG_15_1700_FieldPersonGroupSuperior04" text="" multiline="true"/>
    <f:field ref="VORARLBERGCFG_15_1700_FieldPersonGroupSuperior04NoAddress" text="" multiline="true"/>
    <f:field ref="VORARLBERGCFG_15_1700_FieldPersonGroupSuperior05" text="" multiline="true"/>
    <f:field ref="VORARLBERGCFG_15_1700_FieldPersonGroupSuperior05NoAddress" text="" multiline="true"/>
    <f:field ref="VORARLBERGCFG_15_1700_FieldPersonGroupSuperior06" text="" multiline="true"/>
    <f:field ref="VORARLBERGCFG_15_1700_FieldPersonGroupSuperior06NoAddress" text="" multiline="true"/>
    <f:field ref="VORARLBERGCFG_15_1700_FieldPersonGroupSuperior07" text="" multiline="true"/>
    <f:field ref="VORARLBERGCFG_15_1700_FieldPersonGroupSuperior07NoAddress" text="" multiline="true"/>
    <f:field ref="VORARLBERGCFG_15_1700_FieldPersonGroupSuperior08" text="" multiline="true"/>
    <f:field ref="VORARLBERGCFG_15_1700_FieldPersonGroupSuperior08NoAddress" text="" multiline="true"/>
    <f:field ref="VORARLBERGCFG_15_1700_FieldPersonGroupSuperior09" text="" multiline="true"/>
    <f:field ref="VORARLBERGCFG_15_1700_FieldPersonGroupSuperior09NoAddress" text="" multiline="true"/>
    <f:field ref="VORARLBERGCFG_15_1700_FieldPersonGroupSuperior10" text="" multiline="true"/>
    <f:field ref="VORARLBERGCFG_15_1700_FieldPersonGroupSuperior10NoAddress" text="" multiline="true"/>
    <f:field ref="VORARLBERGCFG_15_1700_FieldLocationGroup01" text="" multiline="true"/>
    <f:field ref="VORARLBERGCFG_15_1700_FieldLocationGroup02" text="" multiline="true"/>
    <f:field ref="VORARLBERGCFG_15_1700_FieldLocationGroup03" text="" multiline="true"/>
    <f:field ref="VORARLBERGCFG_15_1700_FieldLocationGroup04" text="" multiline="true"/>
    <f:field ref="VORARLBERGCFG_15_1700_FieldLocationGroup05" text="" multiline="true"/>
    <f:field ref="VORARLBERGCFG_15_1700_FieldLocationGroup06" text="" multiline="true"/>
    <f:field ref="VORARLBERGCFG_15_1700_FieldLocationGroup07" text="" multiline="true"/>
    <f:field ref="VORARLBERGCFG_15_1700_FieldLocationGroup08" text="" multiline="true"/>
    <f:field ref="VORARLBERGCFG_15_1700_FieldLocationGroup09" text="" multiline="true"/>
    <f:field ref="VORARLBERGCFG_15_1700_FieldLocationGroup10" text="" multiline="true"/>
    <f:field ref="VORARLBERGCFG_15_1700_FieldLocationAddress01" text="" multiline="true"/>
    <f:field ref="VORARLBERGCFG_15_1700_FieldLocationAddress02" text="" multiline="true"/>
    <f:field ref="VORARLBERGCFG_15_1700_FieldLocationAddress03" text="" multiline="true"/>
    <f:field ref="VORARLBERGCFG_15_1700_FieldLocationAddress04" text="" multiline="true"/>
    <f:field ref="VORARLBERGCFG_15_1700_FieldLocationAddress05" text="" multiline="true"/>
    <f:field ref="VORARLBERGCFG_15_1700_FieldLocationAddress06" text="" multiline="true"/>
    <f:field ref="VORARLBERGCFG_15_1700_FieldLocationAddress07" text="" multiline="true"/>
    <f:field ref="VORARLBERGCFG_15_1700_FieldLocationAddress08" text="" multiline="true"/>
    <f:field ref="VORARLBERGCFG_15_1700_FieldLocationAddress09" text="" multiline="true"/>
    <f:field ref="VORARLBERGCFG_15_1700_FieldLocationAddress10" text="" multiline="true"/>
    <f:field ref="VORARLBERGCFG_15_1700_FieldAddressee" text="" multiline="true"/>
    <f:field ref="VORARLBERGCFG_15_1700_FieldAddresseeLabel" text="" multiline="true"/>
    <f:field ref="VORARLBERGCFG_15_1700_FieldAddresseeNoAddress" text="" multiline="true"/>
    <f:field ref="VORARLBERGCFG_15_1700_FieldAddresseeProvince" text="" multiline="true"/>
    <f:field ref="VORARLBERGCFG_15_1700_FieldAddresseeProvinceLabel" text="" multiline="true"/>
    <f:field ref="VORARLBERGCFG_15_1700_FieldAddresseeProvinceNoAddress" text="" multiline="true"/>
    <f:field ref="VORARLBERGCFG_15_1700_FieldInformationAddressees" text="" multiline="true"/>
    <f:field ref="VORARLBERGCFG_15_1700_FieldInformationAddresseesLabel" text="Nachrichtlich an:&#10; " multiline="true"/>
    <f:field ref="VORARLBERGCFG_15_1700_FieldInformationAddresseesNoAddress" text="" multiline="true"/>
    <f:field ref="VORARLBERGCFG_15_1700_FieldInformationAddresseesProvince" text="" multiline="true"/>
    <f:field ref="VORARLBERGCFG_15_1700_FieldInformationAddresseesProvinceLabel" text="Nachrichtlich an:&#10; " multiline="true"/>
    <f:field ref="VORARLBERGCFG_15_1700_FieldInformationAddresseesProvinceNoAddress" text="" multiline="true"/>
    <f:field ref="VORARLBERGCFG_15_1700_FieldCopyToAddressees" text="" multiline="true"/>
    <f:field ref="VORARLBERGCFG_15_1700_FieldCopyToAddresseesLabel" text="Kopie an:&#10; " multiline="true"/>
    <f:field ref="VORARLBERGCFG_15_1700_FieldCopyToAddresseesNoAddress" text="" multiline="true"/>
    <f:field ref="VORARLBERGCFG_15_1700_FieldCopyToAddresseesProvince" text="" multiline="true"/>
    <f:field ref="VORARLBERGCFG_15_1700_FieldCopyToAddresseesProvinceLabel" text="Kopie an:&#10; " multiline="true"/>
    <f:field ref="VORARLBERGCFG_15_1700_FieldCopyToAddresseesProvinceNoAddress" text="" multiline="true"/>
    <f:field ref="VORARLBERGCFG_15_1700_FieldBeforeDispatchToAddressees" text="" multiline="true"/>
    <f:field ref="VORARLBERGCFG_15_1700_FieldBeforeDispatchToAddresseesNoAddress" text="" multiline="true"/>
    <f:field ref="VORARLBERGCFG_15_1700_FieldBeforeDispatchToAddresseesProvince" text="" multiline="true"/>
    <f:field ref="VORARLBERGCFG_15_1700_FieldBeforeDispatchToAddresseesProvinceNoAddress" text="" multiline="true"/>
    <f:field ref="VORARLBERGCFG_15_1700_FieldBeforeSubmissionToAddressees" text="" multiline="true"/>
    <f:field ref="VORARLBERGCFG_15_1700_FieldBeforeSubmissionToAddresseesLabel" text="Vor Vorlage an:&#10; " multiline="true"/>
    <f:field ref="VORARLBERGCFG_15_1700_FieldBeforeSubmissionToAddresseesNoAddress" text="" multiline="true"/>
    <f:field ref="VORARLBERGCFG_15_1700_FieldBeforeSubmissionToAddresseesProvince" text="" multiline="true"/>
    <f:field ref="VORARLBERGCFG_15_1700_FieldBeforeSubmissionToAddresseesProvinceLabel" text="Vor Vorlage an:&#10; " multiline="true"/>
    <f:field ref="VORARLBERGCFG_15_1700_FieldBeforeSubmissionToAddresseesProvinceNoAddress" text="" multiline="true"/>
    <f:field ref="VORARLBERGCFG_15_1700_FieldFixedSubject" text="Vorlage Stellenprozentberechnung NEU ab 9/2023 für KKG und KGG sowie Festlegung der Gruppenform" multiline="true"/>
    <f:field ref="objname" text="St%-Berechnung_Personaleinsatz_KKG" edit="true"/>
    <f:field ref="objsubject" text="" edit="true"/>
    <f:field ref="objcreatedby" text="Geppert, Bianca"/>
    <f:field ref="objcreatedat" date="2023-04-25T16:06:57" text="25.04.2023 16:06:57"/>
    <f:field ref="objchangedby" text="Geppert, Bianca"/>
    <f:field ref="objmodifiedat" date="2023-09-06T11:11:45" text="06.09.2023 11:11:4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VORARLBERGCFG_15_1700_FieldSubFileSignatureList" text="Unterschriftenliste"/>
    <f:field ref="VORARLBERGCFG_15_1700_FieldSubFileSubjectOrTitle" text="Betreff/Titel des Geschäftsstücks"/>
    <f:field ref="VORARLBERGCFG_15_1700_FieldFixedFileSubject" text="Fixbetreff"/>
    <f:field ref="VORARLBERGCFG_15_1700_FieldChargePreview" text="Vorschau Kosten"/>
    <f:field ref="VORARLBERGCFG_15_1700_FieldPersonGroup01" text="Personengruppe01"/>
    <f:field ref="VORARLBERGCFG_15_1700_FieldPersonGroup01NoAddress" text="Personengruppe01 ohne Adresse"/>
    <f:field ref="VORARLBERGCFG_15_1700_FieldPersonGroup02" text="Personengruppe02"/>
    <f:field ref="VORARLBERGCFG_15_1700_FieldPersonGroup02NoAddress" text="Personengruppe02 ohne Adresse"/>
    <f:field ref="VORARLBERGCFG_15_1700_FieldPersonGroup03" text="Personengruppe03"/>
    <f:field ref="VORARLBERGCFG_15_1700_FieldPersonGroup03NoAddress" text="Personengruppe03 ohne Adresse"/>
    <f:field ref="VORARLBERGCFG_15_1700_FieldPersonGroup04" text="Personengruppe04"/>
    <f:field ref="VORARLBERGCFG_15_1700_FieldPersonGroup04NoAddress" text="Personengruppe04 ohne Adresse"/>
    <f:field ref="VORARLBERGCFG_15_1700_FieldPersonGroup05" text="Personengruppe05"/>
    <f:field ref="VORARLBERGCFG_15_1700_FieldPersonGroup05NoAddress" text="Personengruppe05 ohne Adresse"/>
    <f:field ref="VORARLBERGCFG_15_1700_FieldPersonGroup06" text="Personengruppe06"/>
    <f:field ref="VORARLBERGCFG_15_1700_FieldPersonGroup06NoAddress" text="Personengruppe06 ohne Adresse"/>
    <f:field ref="VORARLBERGCFG_15_1700_FieldPersonGroup07" text="Personengruppe07"/>
    <f:field ref="VORARLBERGCFG_15_1700_FieldPersonGroup07NoAddress" text="Personengruppe07 ohne Adresse"/>
    <f:field ref="VORARLBERGCFG_15_1700_FieldPersonGroup08" text="Personengruppe08"/>
    <f:field ref="VORARLBERGCFG_15_1700_FieldPersonGroup08NoAddress" text="Personengruppe08 ohne Adresse"/>
    <f:field ref="VORARLBERGCFG_15_1700_FieldPersonGroup09" text="Personengruppe09"/>
    <f:field ref="VORARLBERGCFG_15_1700_FieldPersonGroup09NoAddress" text="Personengruppe09 ohne Adresse"/>
    <f:field ref="VORARLBERGCFG_15_1700_FieldPersonGroup10" text="Personengruppe10"/>
    <f:field ref="VORARLBERGCFG_15_1700_FieldPersonGroup10NoAddress" text="Personengruppe10 ohne Adresse"/>
    <f:field ref="VORARLBERGCFG_15_1700_FieldPersonGroupSuperior01" text="(Übergeordnete) Personengruppe01"/>
    <f:field ref="VORARLBERGCFG_15_1700_FieldPersonGroupSuperior01NoAddress" text="(Übergeordnete) Personengruppe01 ohne Adresse"/>
    <f:field ref="VORARLBERGCFG_15_1700_FieldPersonGroupSuperior02" text="(Übergeordnete) Personengruppe02"/>
    <f:field ref="VORARLBERGCFG_15_1700_FieldPersonGroupSuperior02NoAddress" text="(Übergeordnete) Personengruppe02 ohne Adresse"/>
    <f:field ref="VORARLBERGCFG_15_1700_FieldPersonGroupSuperior03" text="(Übergeordnete) Personengruppe03"/>
    <f:field ref="VORARLBERGCFG_15_1700_FieldPersonGroupSuperior03NoAddress" text="(Übergeordnete) Personengruppe03 ohne Adresse"/>
    <f:field ref="VORARLBERGCFG_15_1700_FieldPersonGroupSuperior04" text="(Übergeordnete) Personengruppe04"/>
    <f:field ref="VORARLBERGCFG_15_1700_FieldPersonGroupSuperior04NoAddress" text="(Übergeordnete) Personengruppe04 ohne Adresse"/>
    <f:field ref="VORARLBERGCFG_15_1700_FieldPersonGroupSuperior05" text="(Übergeordnete) Personengruppe05"/>
    <f:field ref="VORARLBERGCFG_15_1700_FieldPersonGroupSuperior05NoAddress" text="(Übergeordnete) Personengruppe05 ohne Adresse"/>
    <f:field ref="VORARLBERGCFG_15_1700_FieldPersonGroupSuperior06" text="(Übergeordnete) Personengruppe06"/>
    <f:field ref="VORARLBERGCFG_15_1700_FieldPersonGroupSuperior06NoAddress" text="(Übergeordnete) Personengruppe06 ohne Adresse"/>
    <f:field ref="VORARLBERGCFG_15_1700_FieldPersonGroupSuperior07" text="(Übergeordnete) Personengruppe07"/>
    <f:field ref="VORARLBERGCFG_15_1700_FieldPersonGroupSuperior07NoAddress" text="(Übergeordnete) Personengruppe07 ohne Adresse"/>
    <f:field ref="VORARLBERGCFG_15_1700_FieldPersonGroupSuperior08" text="(Übergeordnete) Personengruppe08"/>
    <f:field ref="VORARLBERGCFG_15_1700_FieldPersonGroupSuperior08NoAddress" text="(Übergeordnete) Personengruppe08 ohne Adresse"/>
    <f:field ref="VORARLBERGCFG_15_1700_FieldPersonGroupSuperior09" text="(Übergeordnete) Personengruppe09"/>
    <f:field ref="VORARLBERGCFG_15_1700_FieldPersonGroupSuperior09NoAddress" text="(Übergeordnete) Personengruppe09 ohne Adresse"/>
    <f:field ref="VORARLBERGCFG_15_1700_FieldPersonGroupSuperior10" text="(Übergeordnete) Personengruppe10"/>
    <f:field ref="VORARLBERGCFG_15_1700_FieldPersonGroupSuperior10NoAddress" text="(Übergeordnete) Personengruppe10 ohne Adresse"/>
    <f:field ref="VORARLBERGCFG_15_1700_FieldLocationGroup01" text="Ortsangabegruppe01"/>
    <f:field ref="VORARLBERGCFG_15_1700_FieldLocationGroup02" text="Ortsangabegruppe02"/>
    <f:field ref="VORARLBERGCFG_15_1700_FieldLocationGroup03" text="Ortsangabegruppe03"/>
    <f:field ref="VORARLBERGCFG_15_1700_FieldLocationGroup04" text="Ortsangabegruppe04"/>
    <f:field ref="VORARLBERGCFG_15_1700_FieldLocationGroup05" text="Ortsangabegruppe05"/>
    <f:field ref="VORARLBERGCFG_15_1700_FieldLocationGroup06" text="Ortsangabegruppe06"/>
    <f:field ref="VORARLBERGCFG_15_1700_FieldLocationGroup07" text="Ortsangabegruppe07"/>
    <f:field ref="VORARLBERGCFG_15_1700_FieldLocationGroup08" text="Ortsangabegruppe08"/>
    <f:field ref="VORARLBERGCFG_15_1700_FieldLocationGroup09" text="Ortsangabegruppe09"/>
    <f:field ref="VORARLBERGCFG_15_1700_FieldLocationGroup10" text="Ortsangabegruppe10"/>
    <f:field ref="VORARLBERGCFG_15_1700_FieldLocationAddress01" text="Ortsangabeadresse01"/>
    <f:field ref="VORARLBERGCFG_15_1700_FieldLocationAddress02" text="Ortsangabeadresse02"/>
    <f:field ref="VORARLBERGCFG_15_1700_FieldLocationAddress03" text="Ortsangabeadresse03"/>
    <f:field ref="VORARLBERGCFG_15_1700_FieldLocationAddress04" text="Ortsangabeadresse04"/>
    <f:field ref="VORARLBERGCFG_15_1700_FieldLocationAddress05" text="Ortsangabeadresse05"/>
    <f:field ref="VORARLBERGCFG_15_1700_FieldLocationAddress06" text="Ortsangabeadresse06"/>
    <f:field ref="VORARLBERGCFG_15_1700_FieldLocationAddress07" text="Ortsangabeadresse07"/>
    <f:field ref="VORARLBERGCFG_15_1700_FieldLocationAddress08" text="Ortsangabeadresse08"/>
    <f:field ref="VORARLBERGCFG_15_1700_FieldLocationAddress09" text="Ortsangabeadresse09"/>
    <f:field ref="VORARLBERGCFG_15_1700_FieldLocationAddress10" text="Ortsangabeadresse10"/>
    <f:field ref="VORARLBERGCFG_15_1700_FieldAddressee" text="Ergeht an"/>
    <f:field ref="VORARLBERGCFG_15_1700_FieldAddresseeLabel" text="Ergeht an (FT)"/>
    <f:field ref="VORARLBERGCFG_15_1700_FieldAddresseeNoAddress" text="Ergeht an ohne Adresse"/>
    <f:field ref="VORARLBERGCFG_15_1700_FieldAddresseeProvince" text="Ergeht an (Land)"/>
    <f:field ref="VORARLBERGCFG_15_1700_FieldAddresseeProvinceLabel" text="Ergeht an (Land) (FT)"/>
    <f:field ref="VORARLBERGCFG_15_1700_FieldAddresseeProvinceNoAddress" text="Ergeht an (Land) ohne Adresse"/>
    <f:field ref="VORARLBERGCFG_15_1700_FieldInformationAddressees" text="Ergeht nachrichtlich an"/>
    <f:field ref="VORARLBERGCFG_15_1700_FieldInformationAddresseesLabel" text="Ergeht nachrichtlich an (FT)"/>
    <f:field ref="VORARLBERGCFG_15_1700_FieldInformationAddresseesNoAddress" text="Ergeht nachrichtlich an ohne Adresse"/>
    <f:field ref="VORARLBERGCFG_15_1700_FieldInformationAddresseesProvince" text="Ergeht nachrichtlich an (Land)"/>
    <f:field ref="VORARLBERGCFG_15_1700_FieldInformationAddresseesProvinceLabel" text="Ergeht nachrichtlich an (Land) (FT)"/>
    <f:field ref="VORARLBERGCFG_15_1700_FieldInformationAddresseesProvinceNoAddress" text="Ergeht nachrichtlich an (Land) ohne Adresse"/>
    <f:field ref="VORARLBERGCFG_15_1700_FieldCopyToAddressees" text="Kopie an (Gemeinden)"/>
    <f:field ref="VORARLBERGCFG_15_1700_FieldCopyToAddresseesLabel" text="Kopie an (Gemeinden) (FT)"/>
    <f:field ref="VORARLBERGCFG_15_1700_FieldCopyToAddresseesNoAddress" text="Kopie an (Gemeinden) ohne Adresse"/>
    <f:field ref="VORARLBERGCFG_15_1700_FieldCopyToAddresseesProvince" text="Kopie an (Land)"/>
    <f:field ref="VORARLBERGCFG_15_1700_FieldCopyToAddresseesProvinceLabel" text="Kopie an (Land) (FT)"/>
    <f:field ref="VORARLBERGCFG_15_1700_FieldCopyToAddresseesProvinceNoAddress" text="Kopie an (Land) ohne Adresse"/>
    <f:field ref="VORARLBERGCFG_15_1700_FieldBeforeDispatchToAddressees" text="Vor Abfertigung an (Gemeinden)"/>
    <f:field ref="VORARLBERGCFG_15_1700_FieldBeforeDispatchToAddresseesNoAddress" text="Vor Abfertigung an (Gemeinden) ohne Adresse"/>
    <f:field ref="VORARLBERGCFG_15_1700_FieldBeforeDispatchToAddresseesProvince" text="Vor Abfertigung an (Land)"/>
    <f:field ref="VORARLBERGCFG_15_1700_FieldBeforeDispatchToAddresseesProvinceNoAddress" text="Vor Abfertigung an (Land) ohne Adresse"/>
    <f:field ref="VORARLBERGCFG_15_1700_FieldBeforeSubmissionToAddressees" text="Vor Vorlage an (Gemeinden)"/>
    <f:field ref="VORARLBERGCFG_15_1700_FieldBeforeSubmissionToAddresseesLabel" text="Vor Vorlage an (Gemeinden) (FT)"/>
    <f:field ref="VORARLBERGCFG_15_1700_FieldBeforeSubmissionToAddresseesNoAddress" text="Vor Vorlage an (Gemeinden) ohne Adresse"/>
    <f:field ref="VORARLBERGCFG_15_1700_FieldBeforeSubmissionToAddresseesProvince" text="Vor Vorlage an (Land)"/>
    <f:field ref="VORARLBERGCFG_15_1700_FieldBeforeSubmissionToAddresseesProvinceLabel" text="Vor Vorlage an (Land) (FT)"/>
    <f:field ref="VORARLBERGCFG_15_1700_FieldBeforeSubmissionToAddresseesProvinceNoAddress" text="Vor Vorlage an (Land) ohne Adresse"/>
    <f:field ref="VORARLBERGCFG_15_1700_FieldFixedSubject" text="Fixbetreff / Betreff"/>
    <f:field ref="objname" text="Name"/>
    <f:field ref="objsubject" text="Notiz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KKG 1</vt:lpstr>
      <vt:lpstr>KKG 2</vt:lpstr>
      <vt:lpstr>KKG 3</vt:lpstr>
      <vt:lpstr>KKG 4</vt:lpstr>
      <vt:lpstr>KKG 5</vt:lpstr>
      <vt:lpstr>KKG 6</vt:lpstr>
      <vt:lpstr>VB-Zeit</vt:lpstr>
      <vt:lpstr>Ergebnis</vt:lpstr>
      <vt:lpstr>'KKG 1'!max_Kinderanzahl</vt:lpstr>
      <vt:lpstr>'KKG 2'!max_Kinderanzahl</vt:lpstr>
      <vt:lpstr>'KKG 3'!max_Kinderanzahl</vt:lpstr>
      <vt:lpstr>'KKG 4'!max_Kinderanzahl</vt:lpstr>
      <vt:lpstr>'KKG 5'!max_Kinderanzahl</vt:lpstr>
      <vt:lpstr>max_Kinderanzahl</vt:lpstr>
      <vt:lpstr>VB_Zeit_Leitung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Geppert Bianca</dc:creator>
  <cp:lastModifiedBy>Bereiter Christoph</cp:lastModifiedBy>
  <cp:lastPrinted>2023-04-27T14:09:33Z</cp:lastPrinted>
  <dcterms:created xsi:type="dcterms:W3CDTF">2020-10-16T08:17:43Z</dcterms:created>
  <dcterms:modified xsi:type="dcterms:W3CDTF">2023-09-06T09:27:58Z</dcterms:modified>
</cp:coreProperties>
</file>